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barcenas\Dropbox\Health Plans\Health Plan Info for 2018\"/>
    </mc:Choice>
  </mc:AlternateContent>
  <bookViews>
    <workbookView xWindow="0" yWindow="0" windowWidth="24000" windowHeight="9735" tabRatio="686"/>
  </bookViews>
  <sheets>
    <sheet name="PPO NO MEDICARE" sheetId="2" r:id="rId1"/>
    <sheet name="PPO WITH MEDICARE" sheetId="4" r:id="rId2"/>
    <sheet name="PPO MIXED MEDICARE &amp; NO MDCR" sheetId="3" r:id="rId3"/>
    <sheet name="HMO NO MEDICARE" sheetId="1" r:id="rId4"/>
    <sheet name="HMO &amp; ADVANT W MDCR" sheetId="5" r:id="rId5"/>
    <sheet name="NON-MED&amp;MED HMO &amp; PPO" sheetId="6" r:id="rId6"/>
  </sheets>
  <definedNames>
    <definedName name="_xlnm.Print_Area" localSheetId="4">'HMO &amp; ADVANT W MDCR'!$A$1:$H$36</definedName>
    <definedName name="_xlnm.Print_Area" localSheetId="3">'HMO NO MEDICARE'!$A$1:$D$31</definedName>
    <definedName name="_xlnm.Print_Area" localSheetId="5">'NON-MED&amp;MED HMO &amp; PPO'!$A$1:$G$50</definedName>
    <definedName name="_xlnm.Print_Area" localSheetId="2">'PPO MIXED MEDICARE &amp; NO MDCR'!$A$1:$E$46</definedName>
    <definedName name="_xlnm.Print_Area" localSheetId="0">'PPO NO MEDICARE'!$A$1:$C$33</definedName>
    <definedName name="_xlnm.Print_Area" localSheetId="1">'PPO WITH MEDICARE'!$A$1:$C$35</definedName>
  </definedNames>
  <calcPr calcId="171027"/>
</workbook>
</file>

<file path=xl/calcChain.xml><?xml version="1.0" encoding="utf-8"?>
<calcChain xmlns="http://schemas.openxmlformats.org/spreadsheetml/2006/main">
  <c r="G45" i="6" l="1"/>
  <c r="F45" i="6"/>
  <c r="G44" i="6"/>
  <c r="F44" i="6"/>
  <c r="C45" i="6"/>
  <c r="B45" i="6"/>
  <c r="C44" i="6"/>
  <c r="B44" i="6"/>
  <c r="F40" i="6"/>
  <c r="E40" i="6"/>
  <c r="D40" i="6"/>
  <c r="F39" i="6"/>
  <c r="E39" i="6"/>
  <c r="D39" i="6"/>
  <c r="G35" i="6"/>
  <c r="F35" i="6"/>
  <c r="G34" i="6"/>
  <c r="F34" i="6"/>
  <c r="C35" i="6"/>
  <c r="B35" i="6"/>
  <c r="C34" i="6"/>
  <c r="B34" i="6"/>
  <c r="F30" i="6"/>
  <c r="E30" i="6"/>
  <c r="D30" i="6"/>
  <c r="F29" i="6"/>
  <c r="E29" i="6"/>
  <c r="D29" i="6"/>
  <c r="G24" i="6"/>
  <c r="F24" i="6"/>
  <c r="G23" i="6"/>
  <c r="F23" i="6"/>
  <c r="C24" i="6"/>
  <c r="B24" i="6"/>
  <c r="C23" i="6"/>
  <c r="B23" i="6"/>
  <c r="F18" i="6"/>
  <c r="E18" i="6"/>
  <c r="D18" i="6"/>
  <c r="F17" i="6"/>
  <c r="E17" i="6"/>
  <c r="D17" i="6"/>
  <c r="H34" i="5"/>
  <c r="G34" i="5"/>
  <c r="F34" i="5"/>
  <c r="E34" i="5"/>
  <c r="D34" i="5"/>
  <c r="H33" i="5"/>
  <c r="G33" i="5"/>
  <c r="F33" i="5"/>
  <c r="E33" i="5"/>
  <c r="D33" i="5"/>
  <c r="D29" i="5"/>
  <c r="C29" i="5"/>
  <c r="B29" i="5"/>
  <c r="D28" i="5"/>
  <c r="C28" i="5"/>
  <c r="B28" i="5"/>
  <c r="H23" i="5"/>
  <c r="G23" i="5"/>
  <c r="F23" i="5"/>
  <c r="E23" i="5"/>
  <c r="D23" i="5"/>
  <c r="H22" i="5"/>
  <c r="G22" i="5"/>
  <c r="F22" i="5"/>
  <c r="E22" i="5"/>
  <c r="D22" i="5"/>
  <c r="D17" i="5"/>
  <c r="C17" i="5"/>
  <c r="B17" i="5"/>
  <c r="D16" i="5"/>
  <c r="C16" i="5"/>
  <c r="B16" i="5"/>
  <c r="D23" i="1"/>
  <c r="D22" i="1"/>
  <c r="D28" i="1"/>
  <c r="C28" i="1"/>
  <c r="B28" i="1"/>
  <c r="D27" i="1"/>
  <c r="C27" i="1"/>
  <c r="B27" i="1"/>
  <c r="C23" i="1"/>
  <c r="B23" i="1"/>
  <c r="C22" i="1"/>
  <c r="B22" i="1"/>
  <c r="D18" i="1"/>
  <c r="C18" i="1"/>
  <c r="D17" i="1"/>
  <c r="C17" i="1"/>
  <c r="B18" i="1"/>
  <c r="B17" i="1"/>
  <c r="C44" i="3"/>
  <c r="B44" i="3"/>
  <c r="C43" i="3"/>
  <c r="B43" i="3"/>
  <c r="C39" i="3"/>
  <c r="B39" i="3"/>
  <c r="C38" i="3"/>
  <c r="B38" i="3"/>
  <c r="C34" i="3"/>
  <c r="B34" i="3"/>
  <c r="C33" i="3"/>
  <c r="B33" i="3"/>
  <c r="C29" i="3"/>
  <c r="B29" i="3"/>
  <c r="C28" i="3"/>
  <c r="B28" i="3"/>
  <c r="C23" i="3"/>
  <c r="B23" i="3"/>
  <c r="C22" i="3"/>
  <c r="B22" i="3"/>
  <c r="C17" i="3"/>
  <c r="C16" i="3"/>
  <c r="B17" i="3"/>
  <c r="B16" i="3"/>
  <c r="G40" i="2"/>
  <c r="C22" i="4"/>
  <c r="C21" i="4"/>
  <c r="C16" i="4"/>
  <c r="C15" i="4"/>
  <c r="B16" i="4"/>
  <c r="B15" i="4"/>
  <c r="C33" i="4"/>
  <c r="C32" i="4"/>
  <c r="B33" i="4"/>
  <c r="B32" i="4"/>
  <c r="C28" i="4"/>
  <c r="C27" i="4"/>
  <c r="B28" i="4"/>
  <c r="B27" i="4"/>
  <c r="B22" i="4"/>
  <c r="B21" i="4"/>
  <c r="C30" i="2"/>
  <c r="C29" i="2"/>
  <c r="B30" i="2"/>
  <c r="B29" i="2"/>
  <c r="C24" i="2"/>
  <c r="C23" i="2"/>
  <c r="B24" i="2"/>
  <c r="B23" i="2"/>
  <c r="C18" i="2"/>
  <c r="C17" i="2"/>
  <c r="B18" i="2"/>
  <c r="B17" i="2"/>
  <c r="A47" i="6"/>
  <c r="A45" i="6"/>
  <c r="A44" i="6"/>
  <c r="A43" i="6"/>
  <c r="A40" i="6"/>
  <c r="A39" i="6"/>
  <c r="A38" i="6"/>
  <c r="A35" i="6"/>
  <c r="A34" i="6"/>
  <c r="A33" i="6"/>
  <c r="A30" i="6"/>
  <c r="A29" i="6"/>
  <c r="A28" i="6"/>
  <c r="A24" i="6"/>
  <c r="A23" i="6"/>
  <c r="A22" i="6"/>
  <c r="A18" i="6"/>
  <c r="A17" i="6"/>
  <c r="A16" i="6"/>
  <c r="A34" i="5"/>
  <c r="A33" i="5"/>
  <c r="A32" i="5"/>
  <c r="A29" i="5"/>
  <c r="A28" i="5"/>
  <c r="A27" i="5"/>
  <c r="A23" i="5"/>
  <c r="A22" i="5"/>
  <c r="A21" i="5"/>
  <c r="A17" i="5"/>
  <c r="A16" i="5"/>
  <c r="A15" i="5"/>
  <c r="A30" i="2"/>
  <c r="A29" i="2"/>
  <c r="A28" i="2"/>
  <c r="A24" i="2"/>
  <c r="A23" i="2"/>
  <c r="A22" i="2"/>
  <c r="A28" i="1"/>
  <c r="A27" i="1"/>
  <c r="A26" i="1"/>
  <c r="A23" i="1"/>
  <c r="A22" i="1"/>
  <c r="A21" i="1"/>
  <c r="A18" i="1"/>
  <c r="A17" i="1"/>
  <c r="A16" i="1"/>
  <c r="A44" i="3"/>
  <c r="A43" i="3"/>
  <c r="A42" i="3"/>
  <c r="A39" i="3"/>
  <c r="A38" i="3"/>
  <c r="A37" i="3"/>
  <c r="A34" i="3"/>
  <c r="A33" i="3"/>
  <c r="A32" i="3"/>
  <c r="A29" i="3"/>
  <c r="A28" i="3"/>
  <c r="A27" i="3"/>
  <c r="A23" i="3"/>
  <c r="A22" i="3"/>
  <c r="A21" i="3"/>
  <c r="A17" i="3"/>
  <c r="A16" i="3"/>
  <c r="A15" i="3"/>
  <c r="A33" i="4"/>
  <c r="A32" i="4"/>
  <c r="A31" i="4"/>
  <c r="A28" i="4"/>
  <c r="A27" i="4"/>
  <c r="A26" i="4"/>
  <c r="A22" i="4"/>
  <c r="A21" i="4"/>
  <c r="A20" i="4"/>
  <c r="A16" i="4"/>
  <c r="A15" i="4"/>
  <c r="A14" i="4"/>
  <c r="G39" i="2" l="1"/>
  <c r="A3" i="2"/>
  <c r="A2" i="1" s="1"/>
  <c r="A2" i="5" l="1"/>
  <c r="A2" i="6"/>
  <c r="A3" i="3"/>
  <c r="F37" i="2"/>
  <c r="G37" i="2" s="1"/>
  <c r="G36" i="2"/>
  <c r="F38" i="2" l="1"/>
  <c r="G38" i="2" s="1"/>
</calcChain>
</file>

<file path=xl/sharedStrings.xml><?xml version="1.0" encoding="utf-8"?>
<sst xmlns="http://schemas.openxmlformats.org/spreadsheetml/2006/main" count="166" uniqueCount="56">
  <si>
    <t>RETIREES NOT ENROLLED IN MEDICARE</t>
  </si>
  <si>
    <t>HEALTH MAINTENANCE PLANS (HMO)</t>
  </si>
  <si>
    <t>RETIREE</t>
  </si>
  <si>
    <t>ENROLLMENT STATUS</t>
  </si>
  <si>
    <t>Kaiser</t>
  </si>
  <si>
    <t>HMO</t>
  </si>
  <si>
    <t>Blue Cross</t>
  </si>
  <si>
    <t>Traditional HMO</t>
  </si>
  <si>
    <t xml:space="preserve">Blue Cross Select </t>
  </si>
  <si>
    <t>Plan</t>
  </si>
  <si>
    <t>RETIREES ENROLLED NOT IN MEDICARE</t>
  </si>
  <si>
    <t>PPO PLANS</t>
  </si>
  <si>
    <t>Wellwise</t>
  </si>
  <si>
    <t>Sharewell</t>
  </si>
  <si>
    <t>RETIREES WITH DEPENDENT(S)  MIXED MEDICARE &amp; NON-MEDICARE ENROLLMENT</t>
  </si>
  <si>
    <t>Retiree w/1 Dependent</t>
  </si>
  <si>
    <t>Retiree w/2 or More Dependents</t>
  </si>
  <si>
    <t>RETIREES ENROLLED IN MEDICARE</t>
  </si>
  <si>
    <t>Retiree Only</t>
  </si>
  <si>
    <t>Select HMO</t>
  </si>
  <si>
    <t>Sr. Advantage</t>
  </si>
  <si>
    <t>Scan</t>
  </si>
  <si>
    <t>Sr. Secure HMO</t>
  </si>
  <si>
    <t>Preferred Custom PPO</t>
  </si>
  <si>
    <t>MEDICARE ADVANTAGE PLANS</t>
  </si>
  <si>
    <t>Preferred Provider Organization (PPO)</t>
  </si>
  <si>
    <t>NA</t>
  </si>
  <si>
    <t>NON-MEDICARE &amp; MEDICARE HMO</t>
  </si>
  <si>
    <t>NON-MEDICARE HMO &amp; MEDICARE PPO</t>
  </si>
  <si>
    <t>Select HMO &amp;</t>
  </si>
  <si>
    <t>Select</t>
  </si>
  <si>
    <t>Kaiser HMO &amp;</t>
  </si>
  <si>
    <t>Sr Advantage</t>
  </si>
  <si>
    <t>Traditional HMO &amp;</t>
  </si>
  <si>
    <t>Retirement</t>
  </si>
  <si>
    <t>PPO Plan</t>
  </si>
  <si>
    <t xml:space="preserve"> PPO Plan</t>
  </si>
  <si>
    <t>RETIREES W/ DEPENDENT(S) - MIXED MEDICARE AND NON-MEDICARE ENROLLMENT</t>
  </si>
  <si>
    <t>Preferred Standard</t>
  </si>
  <si>
    <t>Preferred Custom</t>
  </si>
  <si>
    <t>2017-2018 Comparison for Retiree Health Plan Rate Table</t>
  </si>
  <si>
    <t>Retiree Only - 2017 rate</t>
  </si>
  <si>
    <t>Retiree w/1 Dependent - 2017 rate</t>
  </si>
  <si>
    <t>Retiree w/2 or More Dependents - 2017 rate</t>
  </si>
  <si>
    <t>Change from 2017 to 2018</t>
  </si>
  <si>
    <t>Proposed 2018 rate</t>
  </si>
  <si>
    <t>Percentage Change from 2017 to 2018</t>
  </si>
  <si>
    <t>Part B Only - 2017 rate</t>
  </si>
  <si>
    <t>Part A &amp; B - 2017 rate</t>
  </si>
  <si>
    <t>Two w/ Medicare Part B Only - 2017 rate</t>
  </si>
  <si>
    <t>Two w/ Medicare Part A &amp; B - 2017 rate</t>
  </si>
  <si>
    <t>One w/ Medicare Part B Only - 2017 rate</t>
  </si>
  <si>
    <t>One w/ Medicare Part A &amp; B - 2017 rate</t>
  </si>
  <si>
    <t>Two w/ Medicare Part B only - 2017 rate</t>
  </si>
  <si>
    <t>NOTE:  Eligible Retirees and/or enrolled dependent age 65 or older must enroll in Medicare Part B.  Eligible Retiree entitled to Medicare Part A without a premium must enroll in Medicare Part A.  Evidence of Medicare coverage is required.  For eligible retirees, the Retiree Medical Grant for 2017 is $22.75 per month for each year of County Service to a maximum of 25 years (maximum is $568.75).  Grant is subject to change based upon retirement date and grant eligibility.</t>
  </si>
  <si>
    <t>NOTE:  Eligible Retirees and/or enrolled dependent age 65 or older must enroll in Medicare Part B.  Eligible Retiree entitled to Medicare Part A without a premium must enroll in Medicare Part A.  Evidence of Medicare coverage is required.  For eligible retirees, the Retiree Medical Grant for 2018 is $22.75 per month for each year of County Service to a maximum of 25 years (maximum is $568.75).  Grant is subject to change based upon retirement date and grant eligibility.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</si>
</sst>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Verdana"/>
      <family val="2"/>
    </font>
    <font>
      <b/>
      <sz val="16"/>
      <color theme="1"/>
      <name val="Verdana"/>
      <family val="2"/>
    </font>
    <font>
      <b/>
      <sz val="22"/>
      <color theme="1"/>
      <name val="Verdana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BC96"/>
        <bgColor indexed="64"/>
      </patternFill>
    </fill>
    <fill>
      <patternFill patternType="solid">
        <fgColor theme="2" tint="-0.24994659260841701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8" fontId="2" fillId="0" borderId="8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0" fontId="2" fillId="0" borderId="8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20" xfId="0" applyNumberFormat="1" applyFont="1" applyBorder="1" applyAlignment="1">
      <alignment horizontal="center" vertical="top" wrapText="1"/>
    </xf>
    <xf numFmtId="164" fontId="2" fillId="0" borderId="21" xfId="0" applyNumberFormat="1" applyFont="1" applyBorder="1" applyAlignment="1">
      <alignment horizontal="center" vertical="top" wrapText="1"/>
    </xf>
    <xf numFmtId="164" fontId="0" fillId="0" borderId="0" xfId="0" applyNumberFormat="1"/>
    <xf numFmtId="10" fontId="2" fillId="0" borderId="5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0" fontId="4" fillId="0" borderId="0" xfId="0" applyFont="1" applyAlignment="1">
      <alignment horizontal="centerContinuous"/>
    </xf>
    <xf numFmtId="164" fontId="2" fillId="0" borderId="7" xfId="0" applyNumberFormat="1" applyFont="1" applyBorder="1" applyAlignment="1">
      <alignment horizontal="center" vertical="top" wrapText="1"/>
    </xf>
    <xf numFmtId="164" fontId="2" fillId="0" borderId="33" xfId="0" applyNumberFormat="1" applyFont="1" applyBorder="1" applyAlignment="1">
      <alignment horizontal="center" vertical="top" wrapText="1"/>
    </xf>
    <xf numFmtId="164" fontId="2" fillId="0" borderId="34" xfId="0" applyNumberFormat="1" applyFont="1" applyBorder="1" applyAlignment="1">
      <alignment horizontal="center" vertical="top" wrapText="1"/>
    </xf>
    <xf numFmtId="164" fontId="2" fillId="0" borderId="3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Continuous"/>
    </xf>
    <xf numFmtId="0" fontId="3" fillId="3" borderId="28" xfId="0" applyFont="1" applyFill="1" applyBorder="1" applyAlignment="1">
      <alignment horizontal="center" vertical="top" wrapText="1"/>
    </xf>
    <xf numFmtId="0" fontId="3" fillId="3" borderId="29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vertical="top" wrapText="1"/>
    </xf>
    <xf numFmtId="0" fontId="2" fillId="3" borderId="35" xfId="0" applyFont="1" applyFill="1" applyBorder="1" applyAlignment="1">
      <alignment vertical="top" wrapText="1"/>
    </xf>
    <xf numFmtId="0" fontId="0" fillId="3" borderId="35" xfId="0" applyFill="1" applyBorder="1"/>
    <xf numFmtId="0" fontId="0" fillId="3" borderId="27" xfId="0" applyFill="1" applyBorder="1"/>
    <xf numFmtId="0" fontId="6" fillId="3" borderId="36" xfId="0" applyFont="1" applyFill="1" applyBorder="1" applyAlignment="1">
      <alignment horizontal="centerContinuous" vertical="top" wrapText="1"/>
    </xf>
    <xf numFmtId="0" fontId="2" fillId="3" borderId="0" xfId="0" applyFont="1" applyFill="1" applyBorder="1" applyAlignment="1">
      <alignment horizontal="centerContinuous" vertical="top" wrapText="1"/>
    </xf>
    <xf numFmtId="0" fontId="0" fillId="3" borderId="0" xfId="0" applyFill="1" applyBorder="1" applyAlignment="1">
      <alignment horizontal="centerContinuous"/>
    </xf>
    <xf numFmtId="0" fontId="0" fillId="3" borderId="37" xfId="0" applyFill="1" applyBorder="1" applyAlignment="1">
      <alignment horizontal="centerContinuous"/>
    </xf>
    <xf numFmtId="0" fontId="3" fillId="3" borderId="38" xfId="0" applyFont="1" applyFill="1" applyBorder="1" applyAlignment="1">
      <alignment horizontal="center" vertical="top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2" xfId="0" applyBorder="1"/>
    <xf numFmtId="0" fontId="0" fillId="3" borderId="39" xfId="0" applyFill="1" applyBorder="1"/>
    <xf numFmtId="0" fontId="2" fillId="3" borderId="36" xfId="0" applyFont="1" applyFill="1" applyBorder="1" applyAlignment="1">
      <alignment vertical="top" wrapText="1"/>
    </xf>
    <xf numFmtId="0" fontId="5" fillId="3" borderId="40" xfId="0" applyFont="1" applyFill="1" applyBorder="1" applyAlignment="1">
      <alignment horizontal="centerContinuous" wrapText="1"/>
    </xf>
    <xf numFmtId="0" fontId="3" fillId="3" borderId="28" xfId="0" applyFont="1" applyFill="1" applyBorder="1" applyAlignment="1">
      <alignment vertical="top" wrapText="1"/>
    </xf>
    <xf numFmtId="0" fontId="3" fillId="3" borderId="41" xfId="0" applyFont="1" applyFill="1" applyBorder="1" applyAlignment="1">
      <alignment horizontal="center" vertical="top" wrapText="1"/>
    </xf>
    <xf numFmtId="8" fontId="0" fillId="0" borderId="0" xfId="0" applyNumberFormat="1"/>
    <xf numFmtId="0" fontId="0" fillId="0" borderId="0" xfId="0" applyAlignment="1">
      <alignment horizontal="centerContinuous" wrapText="1"/>
    </xf>
    <xf numFmtId="10" fontId="0" fillId="0" borderId="0" xfId="0" applyNumberFormat="1"/>
    <xf numFmtId="0" fontId="2" fillId="0" borderId="0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8" fontId="2" fillId="0" borderId="8" xfId="0" applyNumberFormat="1" applyFont="1" applyFill="1" applyBorder="1" applyAlignment="1">
      <alignment horizontal="center" vertical="top" wrapText="1"/>
    </xf>
    <xf numFmtId="10" fontId="2" fillId="0" borderId="8" xfId="0" applyNumberFormat="1" applyFont="1" applyFill="1" applyBorder="1" applyAlignment="1">
      <alignment horizontal="center" vertical="top" wrapText="1"/>
    </xf>
    <xf numFmtId="164" fontId="0" fillId="0" borderId="0" xfId="0" applyNumberFormat="1" applyFill="1"/>
    <xf numFmtId="0" fontId="0" fillId="0" borderId="0" xfId="0" applyFill="1"/>
    <xf numFmtId="0" fontId="2" fillId="0" borderId="0" xfId="0" applyFont="1" applyAlignment="1">
      <alignment horizontal="centerContinuous"/>
    </xf>
    <xf numFmtId="164" fontId="2" fillId="0" borderId="0" xfId="0" applyNumberFormat="1" applyFont="1"/>
    <xf numFmtId="8" fontId="2" fillId="0" borderId="0" xfId="0" applyNumberFormat="1" applyFont="1"/>
    <xf numFmtId="0" fontId="2" fillId="0" borderId="0" xfId="0" applyFont="1" applyAlignment="1">
      <alignment horizontal="centerContinuous" vertical="justify" wrapText="1"/>
    </xf>
    <xf numFmtId="0" fontId="7" fillId="3" borderId="30" xfId="0" applyFont="1" applyFill="1" applyBorder="1" applyAlignment="1">
      <alignment horizontal="centerContinuous"/>
    </xf>
    <xf numFmtId="0" fontId="3" fillId="3" borderId="31" xfId="0" applyFont="1" applyFill="1" applyBorder="1" applyAlignment="1">
      <alignment horizontal="centerContinuous"/>
    </xf>
    <xf numFmtId="0" fontId="8" fillId="3" borderId="31" xfId="0" applyFont="1" applyFill="1" applyBorder="1" applyAlignment="1">
      <alignment horizontal="centerContinuous"/>
    </xf>
    <xf numFmtId="0" fontId="3" fillId="3" borderId="32" xfId="0" applyFont="1" applyFill="1" applyBorder="1" applyAlignment="1">
      <alignment horizontal="centerContinuous"/>
    </xf>
    <xf numFmtId="0" fontId="1" fillId="3" borderId="30" xfId="0" applyFont="1" applyFill="1" applyBorder="1" applyAlignment="1">
      <alignment horizontal="centerContinuous"/>
    </xf>
    <xf numFmtId="0" fontId="1" fillId="3" borderId="31" xfId="0" applyFont="1" applyFill="1" applyBorder="1" applyAlignment="1">
      <alignment horizontal="centerContinuous"/>
    </xf>
    <xf numFmtId="0" fontId="1" fillId="3" borderId="32" xfId="0" applyFont="1" applyFill="1" applyBorder="1" applyAlignment="1">
      <alignment horizontal="centerContinuous"/>
    </xf>
    <xf numFmtId="0" fontId="2" fillId="3" borderId="32" xfId="0" applyFont="1" applyFill="1" applyBorder="1" applyAlignment="1">
      <alignment horizontal="centerContinuous"/>
    </xf>
    <xf numFmtId="1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18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0" fontId="3" fillId="3" borderId="26" xfId="0" applyFont="1" applyFill="1" applyBorder="1" applyAlignment="1">
      <alignment horizontal="center" vertical="top" wrapText="1"/>
    </xf>
    <xf numFmtId="0" fontId="3" fillId="3" borderId="27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center" vertical="top" wrapText="1"/>
    </xf>
    <xf numFmtId="0" fontId="3" fillId="3" borderId="29" xfId="0" applyFont="1" applyFill="1" applyBorder="1" applyAlignment="1">
      <alignment horizontal="center" vertical="top" wrapText="1"/>
    </xf>
    <xf numFmtId="8" fontId="2" fillId="0" borderId="5" xfId="0" applyNumberFormat="1" applyFont="1" applyBorder="1" applyAlignment="1">
      <alignment horizontal="center" vertical="top" wrapText="1"/>
    </xf>
    <xf numFmtId="8" fontId="2" fillId="0" borderId="22" xfId="0" applyNumberFormat="1" applyFont="1" applyBorder="1" applyAlignment="1">
      <alignment horizontal="center" vertical="top" wrapText="1"/>
    </xf>
    <xf numFmtId="8" fontId="2" fillId="0" borderId="5" xfId="0" applyNumberFormat="1" applyFont="1" applyFill="1" applyBorder="1" applyAlignment="1">
      <alignment horizontal="center" vertical="top" wrapText="1"/>
    </xf>
    <xf numFmtId="8" fontId="2" fillId="0" borderId="7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justify"/>
    </xf>
    <xf numFmtId="0" fontId="0" fillId="0" borderId="0" xfId="0" applyAlignment="1">
      <alignment horizontal="justify"/>
    </xf>
    <xf numFmtId="8" fontId="2" fillId="0" borderId="22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Continuous" vertical="justify"/>
    </xf>
    <xf numFmtId="8" fontId="2" fillId="0" borderId="25" xfId="0" applyNumberFormat="1" applyFont="1" applyFill="1" applyBorder="1" applyAlignment="1">
      <alignment horizontal="center" vertical="top" wrapText="1"/>
    </xf>
    <xf numFmtId="8" fontId="2" fillId="0" borderId="2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Continuous" vertical="justify"/>
    </xf>
    <xf numFmtId="164" fontId="2" fillId="0" borderId="0" xfId="0" applyNumberFormat="1" applyFont="1" applyBorder="1" applyAlignment="1">
      <alignment horizontal="center" vertical="top" wrapText="1"/>
    </xf>
    <xf numFmtId="164" fontId="2" fillId="0" borderId="22" xfId="0" applyNumberFormat="1" applyFont="1" applyBorder="1" applyAlignment="1">
      <alignment horizontal="center" vertical="top" wrapText="1"/>
    </xf>
    <xf numFmtId="0" fontId="9" fillId="0" borderId="0" xfId="0" applyFont="1"/>
    <xf numFmtId="0" fontId="0" fillId="0" borderId="0" xfId="0" applyAlignment="1">
      <alignment horizontal="centerContinuous" vertical="justify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0"/>
  <sheetViews>
    <sheetView tabSelected="1" zoomScale="90" zoomScaleNormal="90" workbookViewId="0">
      <selection activeCell="G41" sqref="G41"/>
    </sheetView>
  </sheetViews>
  <sheetFormatPr defaultRowHeight="15" x14ac:dyDescent="0.25"/>
  <cols>
    <col min="1" max="1" width="50.7109375" customWidth="1"/>
    <col min="2" max="3" width="37.140625" customWidth="1"/>
    <col min="8" max="8" width="11.42578125" bestFit="1" customWidth="1"/>
  </cols>
  <sheetData>
    <row r="3" spans="1:5" ht="18" x14ac:dyDescent="0.25">
      <c r="A3" s="10" t="str">
        <f>+'PPO WITH MEDICARE'!A2</f>
        <v>2017-2018 Comparison for Retiree Health Plan Rate Table</v>
      </c>
      <c r="B3" s="11"/>
      <c r="C3" s="11"/>
      <c r="D3" s="11"/>
    </row>
    <row r="4" spans="1:5" ht="18.75" thickBot="1" x14ac:dyDescent="0.3">
      <c r="A4" s="10"/>
      <c r="B4" s="11"/>
      <c r="C4" s="11"/>
      <c r="D4" s="11"/>
    </row>
    <row r="5" spans="1:5" x14ac:dyDescent="0.25">
      <c r="A5" s="76"/>
      <c r="B5" s="77"/>
      <c r="C5" s="78"/>
    </row>
    <row r="6" spans="1:5" ht="28.5" customHeight="1" thickBot="1" x14ac:dyDescent="0.3">
      <c r="A6" s="79" t="s">
        <v>10</v>
      </c>
      <c r="B6" s="80"/>
      <c r="C6" s="81"/>
    </row>
    <row r="7" spans="1:5" x14ac:dyDescent="0.25">
      <c r="A7" s="82"/>
      <c r="B7" s="85"/>
      <c r="C7" s="86"/>
    </row>
    <row r="8" spans="1:5" x14ac:dyDescent="0.25">
      <c r="A8" s="83"/>
      <c r="B8" s="87" t="s">
        <v>11</v>
      </c>
      <c r="C8" s="88"/>
    </row>
    <row r="9" spans="1:5" ht="15.75" thickBot="1" x14ac:dyDescent="0.3">
      <c r="A9" s="84"/>
      <c r="B9" s="89"/>
      <c r="C9" s="90"/>
    </row>
    <row r="10" spans="1:5" ht="15.75" thickTop="1" x14ac:dyDescent="0.25">
      <c r="A10" s="2"/>
      <c r="B10" s="3"/>
      <c r="C10" s="3"/>
    </row>
    <row r="11" spans="1:5" x14ac:dyDescent="0.25">
      <c r="A11" s="2" t="s">
        <v>2</v>
      </c>
      <c r="B11" s="3" t="s">
        <v>12</v>
      </c>
      <c r="C11" s="3" t="s">
        <v>13</v>
      </c>
    </row>
    <row r="12" spans="1:5" ht="17.25" customHeight="1" x14ac:dyDescent="0.25">
      <c r="A12" s="2" t="s">
        <v>3</v>
      </c>
      <c r="B12" s="3" t="s">
        <v>34</v>
      </c>
      <c r="C12" s="3" t="s">
        <v>34</v>
      </c>
    </row>
    <row r="13" spans="1:5" ht="15.75" thickBot="1" x14ac:dyDescent="0.3">
      <c r="A13" s="4"/>
      <c r="B13" s="5"/>
      <c r="C13" s="5"/>
    </row>
    <row r="14" spans="1:5" ht="15.75" thickTop="1" x14ac:dyDescent="0.25">
      <c r="A14" s="20"/>
      <c r="B14" s="21"/>
      <c r="C14" s="21"/>
    </row>
    <row r="15" spans="1:5" ht="15.75" thickBot="1" x14ac:dyDescent="0.3">
      <c r="A15" s="57" t="s">
        <v>41</v>
      </c>
      <c r="B15" s="114">
        <v>2085.92</v>
      </c>
      <c r="C15" s="114">
        <v>711.87</v>
      </c>
    </row>
    <row r="16" spans="1:5" ht="15.75" thickBot="1" x14ac:dyDescent="0.3">
      <c r="A16" s="57" t="s">
        <v>45</v>
      </c>
      <c r="B16" s="114">
        <v>1773.03</v>
      </c>
      <c r="C16" s="114">
        <v>754.58</v>
      </c>
      <c r="E16" s="52"/>
    </row>
    <row r="17" spans="1:5" ht="15.75" thickBot="1" x14ac:dyDescent="0.3">
      <c r="A17" s="6" t="s">
        <v>44</v>
      </c>
      <c r="B17" s="58">
        <f>+B16-B15</f>
        <v>-312.8900000000001</v>
      </c>
      <c r="C17" s="58">
        <f>+C16-C15</f>
        <v>42.710000000000036</v>
      </c>
    </row>
    <row r="18" spans="1:5" ht="15.75" thickBot="1" x14ac:dyDescent="0.3">
      <c r="A18" s="6" t="s">
        <v>46</v>
      </c>
      <c r="B18" s="59">
        <f>+(B16/B15)-1</f>
        <v>-0.15000095880954212</v>
      </c>
      <c r="C18" s="59">
        <f>+(C16/C15)-1</f>
        <v>5.999690954809167E-2</v>
      </c>
    </row>
    <row r="19" spans="1:5" ht="15.75" thickBot="1" x14ac:dyDescent="0.3">
      <c r="A19" s="6"/>
      <c r="B19" s="12"/>
      <c r="C19" s="12"/>
    </row>
    <row r="20" spans="1:5" ht="15.75" thickBot="1" x14ac:dyDescent="0.3">
      <c r="A20" s="6"/>
      <c r="B20" s="12"/>
      <c r="C20" s="12"/>
    </row>
    <row r="21" spans="1:5" s="18" customFormat="1" ht="15.75" thickBot="1" x14ac:dyDescent="0.3">
      <c r="A21" s="6" t="s">
        <v>42</v>
      </c>
      <c r="B21" s="106">
        <v>3858.89</v>
      </c>
      <c r="C21" s="106">
        <v>1245.75</v>
      </c>
    </row>
    <row r="22" spans="1:5" ht="15.75" thickBot="1" x14ac:dyDescent="0.3">
      <c r="A22" s="57" t="str">
        <f>+A16</f>
        <v>Proposed 2018 rate</v>
      </c>
      <c r="B22" s="114">
        <v>3280.06</v>
      </c>
      <c r="C22" s="114">
        <v>1320.5</v>
      </c>
      <c r="E22" s="52"/>
    </row>
    <row r="23" spans="1:5" ht="15.75" thickBot="1" x14ac:dyDescent="0.3">
      <c r="A23" s="6" t="str">
        <f t="shared" ref="A23:A24" si="0">+A17</f>
        <v>Change from 2017 to 2018</v>
      </c>
      <c r="B23" s="58">
        <f>+B22-B21</f>
        <v>-578.82999999999993</v>
      </c>
      <c r="C23" s="58">
        <f>+C22-C21</f>
        <v>74.75</v>
      </c>
    </row>
    <row r="24" spans="1:5" ht="15.75" thickBot="1" x14ac:dyDescent="0.3">
      <c r="A24" s="6" t="str">
        <f t="shared" si="0"/>
        <v>Percentage Change from 2017 to 2018</v>
      </c>
      <c r="B24" s="59">
        <f>+(B22/B21)-1</f>
        <v>-0.1499990930034284</v>
      </c>
      <c r="C24" s="59">
        <f>+(C22/C21)-1</f>
        <v>6.0004013646397736E-2</v>
      </c>
    </row>
    <row r="25" spans="1:5" ht="15.75" thickBot="1" x14ac:dyDescent="0.3">
      <c r="A25" s="6"/>
      <c r="B25" s="12"/>
      <c r="C25" s="12"/>
    </row>
    <row r="26" spans="1:5" ht="15.75" thickBot="1" x14ac:dyDescent="0.3">
      <c r="A26" s="6"/>
      <c r="B26" s="22"/>
      <c r="C26" s="22"/>
    </row>
    <row r="27" spans="1:5" ht="15.75" thickBot="1" x14ac:dyDescent="0.3">
      <c r="A27" s="6" t="s">
        <v>43</v>
      </c>
      <c r="B27" s="106">
        <v>4797.6099999999997</v>
      </c>
      <c r="C27" s="106">
        <v>1637.28</v>
      </c>
    </row>
    <row r="28" spans="1:5" ht="15.75" thickBot="1" x14ac:dyDescent="0.3">
      <c r="A28" s="57" t="str">
        <f>+A16</f>
        <v>Proposed 2018 rate</v>
      </c>
      <c r="B28" s="114">
        <v>4077.97</v>
      </c>
      <c r="C28" s="114">
        <v>1735.52</v>
      </c>
      <c r="E28" s="52"/>
    </row>
    <row r="29" spans="1:5" ht="15.75" thickBot="1" x14ac:dyDescent="0.3">
      <c r="A29" s="6" t="str">
        <f t="shared" ref="A29:A30" si="1">+A17</f>
        <v>Change from 2017 to 2018</v>
      </c>
      <c r="B29" s="58">
        <f>+B28-B27</f>
        <v>-719.63999999999987</v>
      </c>
      <c r="C29" s="58">
        <f>+C28-C27</f>
        <v>98.240000000000009</v>
      </c>
    </row>
    <row r="30" spans="1:5" ht="15.75" thickBot="1" x14ac:dyDescent="0.3">
      <c r="A30" s="6" t="str">
        <f t="shared" si="1"/>
        <v>Percentage Change from 2017 to 2018</v>
      </c>
      <c r="B30" s="59">
        <f>+(B28/B27)-1</f>
        <v>-0.14999968734432356</v>
      </c>
      <c r="C30" s="59">
        <f>+(C28/C27)-1</f>
        <v>6.0001954461057272E-2</v>
      </c>
    </row>
    <row r="31" spans="1:5" x14ac:dyDescent="0.25">
      <c r="A31" s="75"/>
      <c r="B31" s="75"/>
      <c r="C31" s="75"/>
    </row>
    <row r="32" spans="1:5" ht="60" x14ac:dyDescent="0.25">
      <c r="A32" s="53" t="s">
        <v>55</v>
      </c>
      <c r="B32" s="11"/>
      <c r="C32" s="11"/>
    </row>
    <row r="36" spans="5:8" x14ac:dyDescent="0.25">
      <c r="E36">
        <v>2014</v>
      </c>
      <c r="F36">
        <v>20.51</v>
      </c>
      <c r="G36">
        <f>F36*25</f>
        <v>512.75</v>
      </c>
      <c r="H36" s="54"/>
    </row>
    <row r="37" spans="5:8" x14ac:dyDescent="0.25">
      <c r="E37">
        <v>2015</v>
      </c>
      <c r="F37">
        <f>ROUND(F36*1.03,2)</f>
        <v>21.13</v>
      </c>
      <c r="G37">
        <f t="shared" ref="G37:G39" si="2">F37*25</f>
        <v>528.25</v>
      </c>
      <c r="H37" s="54"/>
    </row>
    <row r="38" spans="5:8" x14ac:dyDescent="0.25">
      <c r="E38">
        <v>2016</v>
      </c>
      <c r="F38">
        <f>ROUND(F37*1.015,2)</f>
        <v>21.45</v>
      </c>
      <c r="G38">
        <f t="shared" si="2"/>
        <v>536.25</v>
      </c>
      <c r="H38" s="54"/>
    </row>
    <row r="39" spans="5:8" x14ac:dyDescent="0.25">
      <c r="E39">
        <v>2017</v>
      </c>
      <c r="F39">
        <v>22.09</v>
      </c>
      <c r="G39">
        <f t="shared" si="2"/>
        <v>552.25</v>
      </c>
      <c r="H39" s="54"/>
    </row>
    <row r="40" spans="5:8" x14ac:dyDescent="0.25">
      <c r="E40">
        <v>2018</v>
      </c>
      <c r="F40">
        <v>22.75</v>
      </c>
      <c r="G40">
        <f>+F40*25</f>
        <v>568.75</v>
      </c>
    </row>
  </sheetData>
  <mergeCells count="7">
    <mergeCell ref="A31:C31"/>
    <mergeCell ref="A5:C5"/>
    <mergeCell ref="A6:C6"/>
    <mergeCell ref="A7:A9"/>
    <mergeCell ref="B7:C7"/>
    <mergeCell ref="B8:C8"/>
    <mergeCell ref="B9:C9"/>
  </mergeCell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"/>
  <sheetViews>
    <sheetView topLeftCell="A24" zoomScale="114" zoomScaleNormal="80" workbookViewId="0">
      <selection activeCell="A35" sqref="A35:C35"/>
    </sheetView>
  </sheetViews>
  <sheetFormatPr defaultRowHeight="14.25" x14ac:dyDescent="0.2"/>
  <cols>
    <col min="1" max="1" width="58.7109375" style="1" customWidth="1"/>
    <col min="2" max="2" width="41.42578125" style="1" customWidth="1"/>
    <col min="3" max="3" width="35.85546875" style="1" customWidth="1"/>
    <col min="4" max="8" width="9.140625" style="1"/>
    <col min="9" max="9" width="9.85546875" style="1" bestFit="1" customWidth="1"/>
    <col min="10" max="16384" width="9.140625" style="1"/>
  </cols>
  <sheetData>
    <row r="2" spans="1:3" ht="18" x14ac:dyDescent="0.25">
      <c r="A2" s="10" t="s">
        <v>40</v>
      </c>
      <c r="B2" s="62"/>
      <c r="C2" s="62"/>
    </row>
    <row r="3" spans="1:3" ht="18.75" thickBot="1" x14ac:dyDescent="0.3">
      <c r="A3" s="10"/>
      <c r="B3" s="62"/>
      <c r="C3" s="62"/>
    </row>
    <row r="4" spans="1:3" x14ac:dyDescent="0.2">
      <c r="A4" s="76"/>
      <c r="B4" s="77"/>
      <c r="C4" s="78"/>
    </row>
    <row r="5" spans="1:3" ht="28.5" customHeight="1" thickBot="1" x14ac:dyDescent="0.25">
      <c r="A5" s="79" t="s">
        <v>17</v>
      </c>
      <c r="B5" s="80"/>
      <c r="C5" s="81"/>
    </row>
    <row r="6" spans="1:3" x14ac:dyDescent="0.2">
      <c r="A6" s="82"/>
      <c r="B6" s="85"/>
      <c r="C6" s="86"/>
    </row>
    <row r="7" spans="1:3" x14ac:dyDescent="0.2">
      <c r="A7" s="83"/>
      <c r="B7" s="87" t="s">
        <v>11</v>
      </c>
      <c r="C7" s="88"/>
    </row>
    <row r="8" spans="1:3" ht="15" thickBot="1" x14ac:dyDescent="0.25">
      <c r="A8" s="84"/>
      <c r="B8" s="89"/>
      <c r="C8" s="90"/>
    </row>
    <row r="9" spans="1:3" ht="15" thickTop="1" x14ac:dyDescent="0.2">
      <c r="A9" s="2" t="s">
        <v>2</v>
      </c>
      <c r="B9" s="3" t="s">
        <v>12</v>
      </c>
      <c r="C9" s="3" t="s">
        <v>13</v>
      </c>
    </row>
    <row r="10" spans="1:3" ht="16.5" customHeight="1" x14ac:dyDescent="0.2">
      <c r="A10" s="2" t="s">
        <v>3</v>
      </c>
      <c r="B10" s="3" t="s">
        <v>34</v>
      </c>
      <c r="C10" s="3" t="s">
        <v>34</v>
      </c>
    </row>
    <row r="11" spans="1:3" ht="15" thickBot="1" x14ac:dyDescent="0.25">
      <c r="A11" s="4"/>
      <c r="B11" s="5" t="s">
        <v>9</v>
      </c>
      <c r="C11" s="5" t="s">
        <v>9</v>
      </c>
    </row>
    <row r="12" spans="1:3" ht="15.75" thickTop="1" thickBot="1" x14ac:dyDescent="0.25">
      <c r="A12" s="25" t="s">
        <v>18</v>
      </c>
      <c r="B12" s="106"/>
      <c r="C12" s="106"/>
    </row>
    <row r="13" spans="1:3" ht="15" thickBot="1" x14ac:dyDescent="0.25">
      <c r="A13" s="115" t="s">
        <v>47</v>
      </c>
      <c r="B13" s="107">
        <v>899.79</v>
      </c>
      <c r="C13" s="107">
        <v>629.53</v>
      </c>
    </row>
    <row r="14" spans="1:3" ht="15" thickBot="1" x14ac:dyDescent="0.25">
      <c r="A14" s="57" t="str">
        <f>+'PPO NO MEDICARE'!A16</f>
        <v>Proposed 2018 rate</v>
      </c>
      <c r="B14" s="107">
        <v>872.8</v>
      </c>
      <c r="C14" s="107">
        <v>629.53</v>
      </c>
    </row>
    <row r="15" spans="1:3" ht="15" thickBot="1" x14ac:dyDescent="0.25">
      <c r="A15" s="6" t="str">
        <f>+'PPO NO MEDICARE'!A17</f>
        <v>Change from 2017 to 2018</v>
      </c>
      <c r="B15" s="8">
        <f>+B14-B13</f>
        <v>-26.990000000000009</v>
      </c>
      <c r="C15" s="8">
        <f>+C14-C13</f>
        <v>0</v>
      </c>
    </row>
    <row r="16" spans="1:3" ht="15" thickBot="1" x14ac:dyDescent="0.25">
      <c r="A16" s="6" t="str">
        <f>+'PPO NO MEDICARE'!A18</f>
        <v>Percentage Change from 2017 to 2018</v>
      </c>
      <c r="B16" s="12">
        <f>+(B14/B13)-1</f>
        <v>-2.9995887929405773E-2</v>
      </c>
      <c r="C16" s="12">
        <f>+(C14/C13)-1</f>
        <v>0</v>
      </c>
    </row>
    <row r="17" spans="1:6" ht="15" thickBot="1" x14ac:dyDescent="0.25">
      <c r="A17" s="6"/>
      <c r="B17" s="12"/>
      <c r="C17" s="12"/>
    </row>
    <row r="18" spans="1:6" s="63" customFormat="1" ht="15" thickBot="1" x14ac:dyDescent="0.25">
      <c r="A18" s="25" t="s">
        <v>18</v>
      </c>
      <c r="B18" s="110"/>
      <c r="C18" s="110"/>
    </row>
    <row r="19" spans="1:6" s="63" customFormat="1" ht="15" thickBot="1" x14ac:dyDescent="0.25">
      <c r="A19" s="115" t="s">
        <v>48</v>
      </c>
      <c r="B19" s="107">
        <v>546.54999999999995</v>
      </c>
      <c r="C19" s="107">
        <v>404.71</v>
      </c>
    </row>
    <row r="20" spans="1:6" ht="15" thickBot="1" x14ac:dyDescent="0.25">
      <c r="A20" s="57" t="str">
        <f>+'PPO NO MEDICARE'!A16</f>
        <v>Proposed 2018 rate</v>
      </c>
      <c r="B20" s="107">
        <v>530.15</v>
      </c>
      <c r="C20" s="107">
        <v>404.71</v>
      </c>
    </row>
    <row r="21" spans="1:6" ht="15" thickBot="1" x14ac:dyDescent="0.25">
      <c r="A21" s="6" t="str">
        <f>+'PPO NO MEDICARE'!A17</f>
        <v>Change from 2017 to 2018</v>
      </c>
      <c r="B21" s="58">
        <f>+B20-B19</f>
        <v>-16.399999999999977</v>
      </c>
      <c r="C21" s="58">
        <f>+C20-C19</f>
        <v>0</v>
      </c>
    </row>
    <row r="22" spans="1:6" ht="15" thickBot="1" x14ac:dyDescent="0.25">
      <c r="A22" s="6" t="str">
        <f>+'PPO NO MEDICARE'!A18</f>
        <v>Percentage Change from 2017 to 2018</v>
      </c>
      <c r="B22" s="59">
        <f>+(B20/B19)-1</f>
        <v>-3.0006403805690196E-2</v>
      </c>
      <c r="C22" s="59">
        <f>+(C20/C19)-1</f>
        <v>0</v>
      </c>
    </row>
    <row r="23" spans="1:6" ht="15" thickBot="1" x14ac:dyDescent="0.25">
      <c r="A23" s="6"/>
      <c r="B23" s="22"/>
      <c r="C23" s="22"/>
    </row>
    <row r="24" spans="1:6" ht="15" thickBot="1" x14ac:dyDescent="0.25">
      <c r="A24" s="24" t="s">
        <v>15</v>
      </c>
      <c r="B24" s="8"/>
      <c r="C24" s="8"/>
    </row>
    <row r="25" spans="1:6" ht="15" thickBot="1" x14ac:dyDescent="0.25">
      <c r="A25" s="6" t="s">
        <v>49</v>
      </c>
      <c r="B25" s="106">
        <v>1592.63</v>
      </c>
      <c r="C25" s="106">
        <v>893.93</v>
      </c>
    </row>
    <row r="26" spans="1:6" ht="15" thickBot="1" x14ac:dyDescent="0.25">
      <c r="A26" s="57" t="str">
        <f>+'PPO NO MEDICARE'!A16</f>
        <v>Proposed 2018 rate</v>
      </c>
      <c r="B26" s="107">
        <v>1544.86</v>
      </c>
      <c r="C26" s="107">
        <v>925.41</v>
      </c>
    </row>
    <row r="27" spans="1:6" ht="15" thickBot="1" x14ac:dyDescent="0.25">
      <c r="A27" s="6" t="str">
        <f>+'PPO NO MEDICARE'!A17</f>
        <v>Change from 2017 to 2018</v>
      </c>
      <c r="B27" s="58">
        <f>+B26-B25</f>
        <v>-47.770000000000209</v>
      </c>
      <c r="C27" s="58">
        <f>+C26-C25</f>
        <v>31.480000000000018</v>
      </c>
    </row>
    <row r="28" spans="1:6" ht="15" thickBot="1" x14ac:dyDescent="0.25">
      <c r="A28" s="6" t="str">
        <f>+'PPO NO MEDICARE'!A18</f>
        <v>Percentage Change from 2017 to 2018</v>
      </c>
      <c r="B28" s="59">
        <f>+(B26/B25)-1</f>
        <v>-2.999441175916584E-2</v>
      </c>
      <c r="C28" s="59">
        <f>+(C26/C25)-1</f>
        <v>3.5215285313167755E-2</v>
      </c>
    </row>
    <row r="29" spans="1:6" x14ac:dyDescent="0.2">
      <c r="A29" s="91"/>
      <c r="B29" s="92"/>
      <c r="C29" s="93"/>
      <c r="F29" s="64"/>
    </row>
    <row r="30" spans="1:6" ht="15" thickBot="1" x14ac:dyDescent="0.25">
      <c r="A30" s="6" t="s">
        <v>50</v>
      </c>
      <c r="B30" s="106">
        <v>994.72</v>
      </c>
      <c r="C30" s="106">
        <v>538.26</v>
      </c>
    </row>
    <row r="31" spans="1:6" ht="15" thickBot="1" x14ac:dyDescent="0.25">
      <c r="A31" s="57" t="str">
        <f>+'PPO NO MEDICARE'!A16</f>
        <v>Proposed 2018 rate</v>
      </c>
      <c r="B31" s="107">
        <v>964.87</v>
      </c>
      <c r="C31" s="107">
        <v>558.5</v>
      </c>
      <c r="F31" s="64"/>
    </row>
    <row r="32" spans="1:6" ht="15" thickBot="1" x14ac:dyDescent="0.25">
      <c r="A32" s="6" t="str">
        <f>+'PPO NO MEDICARE'!A17</f>
        <v>Change from 2017 to 2018</v>
      </c>
      <c r="B32" s="58">
        <f>+B31-B30</f>
        <v>-29.850000000000023</v>
      </c>
      <c r="C32" s="58">
        <f>+C31-C30</f>
        <v>20.240000000000009</v>
      </c>
    </row>
    <row r="33" spans="1:3" ht="15" thickBot="1" x14ac:dyDescent="0.25">
      <c r="A33" s="6" t="str">
        <f>+'PPO NO MEDICARE'!A18</f>
        <v>Percentage Change from 2017 to 2018</v>
      </c>
      <c r="B33" s="59">
        <f>+(B31/B30)-1</f>
        <v>-3.0008444587421579E-2</v>
      </c>
      <c r="C33" s="59">
        <f>+(C31/C30)-1</f>
        <v>3.7602645561624515E-2</v>
      </c>
    </row>
    <row r="34" spans="1:3" x14ac:dyDescent="0.2">
      <c r="A34" s="65"/>
      <c r="B34" s="65"/>
      <c r="C34" s="65"/>
    </row>
    <row r="35" spans="1:3" ht="57" x14ac:dyDescent="0.2">
      <c r="A35" s="65" t="s">
        <v>54</v>
      </c>
      <c r="B35" s="117"/>
      <c r="C35" s="117"/>
    </row>
  </sheetData>
  <mergeCells count="7">
    <mergeCell ref="A29:C29"/>
    <mergeCell ref="A4:C4"/>
    <mergeCell ref="A5:C5"/>
    <mergeCell ref="A6:A8"/>
    <mergeCell ref="B6:C6"/>
    <mergeCell ref="B7:C7"/>
    <mergeCell ref="B8:C8"/>
  </mergeCells>
  <pageMargins left="0.7" right="0.7" top="0.25" bottom="0.25" header="0.3" footer="0.3"/>
  <pageSetup scale="8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50"/>
  <sheetViews>
    <sheetView topLeftCell="A31" zoomScale="115" zoomScaleNormal="115" workbookViewId="0">
      <selection activeCell="A46" sqref="A46:C46"/>
    </sheetView>
  </sheetViews>
  <sheetFormatPr defaultRowHeight="15" x14ac:dyDescent="0.25"/>
  <cols>
    <col min="1" max="1" width="57.28515625" customWidth="1"/>
    <col min="2" max="3" width="35.85546875" customWidth="1"/>
    <col min="5" max="5" width="10" bestFit="1" customWidth="1"/>
  </cols>
  <sheetData>
    <row r="3" spans="1:3" ht="18.75" thickBot="1" x14ac:dyDescent="0.3">
      <c r="A3" s="10" t="str">
        <f>+'PPO NO MEDICARE'!A3</f>
        <v>2017-2018 Comparison for Retiree Health Plan Rate Table</v>
      </c>
      <c r="B3" s="11"/>
      <c r="C3" s="11"/>
    </row>
    <row r="4" spans="1:3" x14ac:dyDescent="0.25">
      <c r="A4" s="76"/>
      <c r="B4" s="77"/>
      <c r="C4" s="78"/>
    </row>
    <row r="5" spans="1:3" ht="28.5" customHeight="1" x14ac:dyDescent="0.25">
      <c r="A5" s="79" t="s">
        <v>14</v>
      </c>
      <c r="B5" s="80"/>
      <c r="C5" s="81"/>
    </row>
    <row r="6" spans="1:3" ht="15.75" thickBot="1" x14ac:dyDescent="0.3">
      <c r="A6" s="94"/>
      <c r="B6" s="95"/>
      <c r="C6" s="96"/>
    </row>
    <row r="7" spans="1:3" x14ac:dyDescent="0.25">
      <c r="A7" s="82"/>
      <c r="B7" s="85"/>
      <c r="C7" s="86"/>
    </row>
    <row r="8" spans="1:3" x14ac:dyDescent="0.25">
      <c r="A8" s="83"/>
      <c r="B8" s="87" t="s">
        <v>11</v>
      </c>
      <c r="C8" s="88"/>
    </row>
    <row r="9" spans="1:3" ht="15.75" thickBot="1" x14ac:dyDescent="0.3">
      <c r="A9" s="84"/>
      <c r="B9" s="89"/>
      <c r="C9" s="90"/>
    </row>
    <row r="10" spans="1:3" ht="15.75" thickTop="1" x14ac:dyDescent="0.25">
      <c r="A10" s="2" t="s">
        <v>2</v>
      </c>
      <c r="B10" s="3" t="s">
        <v>12</v>
      </c>
      <c r="C10" s="3" t="s">
        <v>13</v>
      </c>
    </row>
    <row r="11" spans="1:3" ht="16.5" customHeight="1" x14ac:dyDescent="0.25">
      <c r="A11" s="2" t="s">
        <v>3</v>
      </c>
      <c r="B11" s="3" t="s">
        <v>34</v>
      </c>
      <c r="C11" s="3" t="s">
        <v>34</v>
      </c>
    </row>
    <row r="12" spans="1:3" ht="15.75" thickBot="1" x14ac:dyDescent="0.3">
      <c r="A12" s="4"/>
      <c r="B12" s="5" t="s">
        <v>9</v>
      </c>
      <c r="C12" s="5" t="s">
        <v>9</v>
      </c>
    </row>
    <row r="13" spans="1:3" ht="16.5" thickTop="1" thickBot="1" x14ac:dyDescent="0.3">
      <c r="A13" s="25" t="s">
        <v>15</v>
      </c>
      <c r="B13" s="8"/>
      <c r="C13" s="8"/>
    </row>
    <row r="14" spans="1:3" ht="15.75" thickBot="1" x14ac:dyDescent="0.3">
      <c r="A14" s="15" t="s">
        <v>51</v>
      </c>
      <c r="B14" s="106">
        <v>2672.76</v>
      </c>
      <c r="C14" s="106">
        <v>1006.05</v>
      </c>
    </row>
    <row r="15" spans="1:3" ht="15.75" thickBot="1" x14ac:dyDescent="0.3">
      <c r="A15" s="57" t="str">
        <f>+'PPO NO MEDICARE'!A16</f>
        <v>Proposed 2018 rate</v>
      </c>
      <c r="B15" s="107">
        <v>2379.83</v>
      </c>
      <c r="C15" s="107">
        <v>1065.76</v>
      </c>
    </row>
    <row r="16" spans="1:3" ht="15.75" thickBot="1" x14ac:dyDescent="0.3">
      <c r="A16" s="6" t="str">
        <f>+'PPO NO MEDICARE'!A17</f>
        <v>Change from 2017 to 2018</v>
      </c>
      <c r="B16" s="8">
        <f>+B15-B14</f>
        <v>-292.93000000000029</v>
      </c>
      <c r="C16" s="8">
        <f>+C15-C14</f>
        <v>59.710000000000036</v>
      </c>
    </row>
    <row r="17" spans="1:5" ht="15.75" thickBot="1" x14ac:dyDescent="0.3">
      <c r="A17" s="6" t="str">
        <f>+'PPO NO MEDICARE'!A18</f>
        <v>Percentage Change from 2017 to 2018</v>
      </c>
      <c r="B17" s="59">
        <f>+(B15/B14)-1</f>
        <v>-0.1095983178437272</v>
      </c>
      <c r="C17" s="59">
        <f>+(C15/C14)-1</f>
        <v>5.9350926892301592E-2</v>
      </c>
    </row>
    <row r="18" spans="1:5" ht="15.75" thickBot="1" x14ac:dyDescent="0.3">
      <c r="A18" s="6"/>
      <c r="B18" s="12"/>
      <c r="C18" s="12"/>
    </row>
    <row r="19" spans="1:5" s="18" customFormat="1" ht="15.75" thickBot="1" x14ac:dyDescent="0.3">
      <c r="A19" s="25" t="s">
        <v>15</v>
      </c>
      <c r="B19" s="23"/>
      <c r="C19" s="23"/>
    </row>
    <row r="20" spans="1:5" s="18" customFormat="1" ht="15.75" thickBot="1" x14ac:dyDescent="0.3">
      <c r="A20" s="15" t="s">
        <v>52</v>
      </c>
      <c r="B20" s="108">
        <v>2319.52</v>
      </c>
      <c r="C20" s="108">
        <v>848.6</v>
      </c>
    </row>
    <row r="21" spans="1:5" ht="15.75" thickBot="1" x14ac:dyDescent="0.3">
      <c r="A21" s="57" t="str">
        <f>+'PPO NO MEDICARE'!A16</f>
        <v>Proposed 2018 rate</v>
      </c>
      <c r="B21" s="107">
        <v>2037.18</v>
      </c>
      <c r="C21" s="107">
        <v>892.65</v>
      </c>
      <c r="D21" s="18"/>
    </row>
    <row r="22" spans="1:5" ht="15.75" thickBot="1" x14ac:dyDescent="0.3">
      <c r="A22" s="57" t="str">
        <f>+'PPO NO MEDICARE'!A17</f>
        <v>Change from 2017 to 2018</v>
      </c>
      <c r="B22" s="8">
        <f t="shared" ref="B22:C22" si="0">+B21-B20</f>
        <v>-282.33999999999992</v>
      </c>
      <c r="C22" s="8">
        <f t="shared" si="0"/>
        <v>44.049999999999955</v>
      </c>
      <c r="E22" s="52"/>
    </row>
    <row r="23" spans="1:5" ht="15.75" thickBot="1" x14ac:dyDescent="0.3">
      <c r="A23" s="6" t="str">
        <f>+'PPO NO MEDICARE'!A18</f>
        <v>Percentage Change from 2017 to 2018</v>
      </c>
      <c r="B23" s="59">
        <f t="shared" ref="B23:C23" si="1">+(B21/B20)-1</f>
        <v>-0.12172346002621226</v>
      </c>
      <c r="C23" s="59">
        <f t="shared" si="1"/>
        <v>5.1909026632099842E-2</v>
      </c>
    </row>
    <row r="24" spans="1:5" ht="15.75" thickBot="1" x14ac:dyDescent="0.3">
      <c r="A24" s="6"/>
      <c r="B24" s="22"/>
      <c r="C24" s="22"/>
    </row>
    <row r="25" spans="1:5" ht="15.75" thickBot="1" x14ac:dyDescent="0.3">
      <c r="A25" s="24" t="s">
        <v>16</v>
      </c>
      <c r="B25" s="8"/>
      <c r="C25" s="8"/>
    </row>
    <row r="26" spans="1:5" ht="15.75" thickBot="1" x14ac:dyDescent="0.3">
      <c r="A26" s="6" t="s">
        <v>51</v>
      </c>
      <c r="B26" s="106">
        <v>3611.48</v>
      </c>
      <c r="C26" s="106">
        <v>1369.86</v>
      </c>
    </row>
    <row r="27" spans="1:5" ht="15.75" thickBot="1" x14ac:dyDescent="0.3">
      <c r="A27" s="57" t="str">
        <f>+'PPO NO MEDICARE'!A16</f>
        <v>Proposed 2018 rate</v>
      </c>
      <c r="B27" s="107">
        <v>3177.74</v>
      </c>
      <c r="C27" s="107">
        <v>1414.28</v>
      </c>
    </row>
    <row r="28" spans="1:5" ht="15.75" thickBot="1" x14ac:dyDescent="0.3">
      <c r="A28" s="6" t="str">
        <f>+'PPO NO MEDICARE'!A17</f>
        <v>Change from 2017 to 2018</v>
      </c>
      <c r="B28" s="8">
        <f t="shared" ref="B28" si="2">+B27-B26</f>
        <v>-433.74000000000024</v>
      </c>
      <c r="C28" s="8">
        <f t="shared" ref="C28" si="3">+C27-C26</f>
        <v>44.420000000000073</v>
      </c>
    </row>
    <row r="29" spans="1:5" ht="15.75" thickBot="1" x14ac:dyDescent="0.3">
      <c r="A29" s="6" t="str">
        <f>+'PPO NO MEDICARE'!A18</f>
        <v>Percentage Change from 2017 to 2018</v>
      </c>
      <c r="B29" s="59">
        <f t="shared" ref="B29:C29" si="4">+(B27/B26)-1</f>
        <v>-0.12010034667227842</v>
      </c>
      <c r="C29" s="59">
        <f t="shared" si="4"/>
        <v>3.2426671338676938E-2</v>
      </c>
    </row>
    <row r="30" spans="1:5" x14ac:dyDescent="0.25">
      <c r="A30" s="91"/>
      <c r="B30" s="92"/>
      <c r="C30" s="93"/>
    </row>
    <row r="31" spans="1:5" ht="15.75" thickBot="1" x14ac:dyDescent="0.3">
      <c r="A31" s="15" t="s">
        <v>52</v>
      </c>
      <c r="B31" s="106">
        <v>3258.24</v>
      </c>
      <c r="C31" s="106">
        <v>1154.29</v>
      </c>
    </row>
    <row r="32" spans="1:5" ht="15.75" thickBot="1" x14ac:dyDescent="0.3">
      <c r="A32" s="57" t="str">
        <f>+'PPO NO MEDICARE'!A16</f>
        <v>Proposed 2018 rate</v>
      </c>
      <c r="B32" s="107">
        <v>2835.09</v>
      </c>
      <c r="C32" s="107">
        <v>1199.27</v>
      </c>
    </row>
    <row r="33" spans="1:3" ht="15.75" thickBot="1" x14ac:dyDescent="0.3">
      <c r="A33" s="6" t="str">
        <f>+'PPO NO MEDICARE'!A17</f>
        <v>Change from 2017 to 2018</v>
      </c>
      <c r="B33" s="8">
        <f t="shared" ref="B33" si="5">+B32-B31</f>
        <v>-423.14999999999964</v>
      </c>
      <c r="C33" s="8">
        <f t="shared" ref="C33" si="6">+C32-C31</f>
        <v>44.980000000000018</v>
      </c>
    </row>
    <row r="34" spans="1:3" ht="15.75" thickBot="1" x14ac:dyDescent="0.3">
      <c r="A34" s="6" t="str">
        <f>+'PPO NO MEDICARE'!A18</f>
        <v>Percentage Change from 2017 to 2018</v>
      </c>
      <c r="B34" s="59">
        <f t="shared" ref="B34:C34" si="7">+(B32/B31)-1</f>
        <v>-0.12987072775486141</v>
      </c>
      <c r="C34" s="59">
        <f t="shared" si="7"/>
        <v>3.8967677100208764E-2</v>
      </c>
    </row>
    <row r="35" spans="1:3" x14ac:dyDescent="0.25">
      <c r="A35" s="46"/>
      <c r="B35" s="46"/>
      <c r="C35" s="46"/>
    </row>
    <row r="36" spans="1:3" ht="15.75" thickBot="1" x14ac:dyDescent="0.3">
      <c r="A36" s="6" t="s">
        <v>53</v>
      </c>
      <c r="B36" s="106">
        <v>2531.35</v>
      </c>
      <c r="C36" s="106">
        <v>1213.81</v>
      </c>
    </row>
    <row r="37" spans="1:3" ht="15.75" thickBot="1" x14ac:dyDescent="0.3">
      <c r="A37" s="57" t="str">
        <f>+'PPO NO MEDICARE'!A16</f>
        <v>Proposed 2018 rate</v>
      </c>
      <c r="B37" s="107">
        <v>2342.77</v>
      </c>
      <c r="C37" s="107">
        <v>1264.48</v>
      </c>
    </row>
    <row r="38" spans="1:3" ht="15.75" thickBot="1" x14ac:dyDescent="0.3">
      <c r="A38" s="6" t="str">
        <f>+'PPO NO MEDICARE'!A17</f>
        <v>Change from 2017 to 2018</v>
      </c>
      <c r="B38" s="8">
        <f t="shared" ref="B38" si="8">+B37-B36</f>
        <v>-188.57999999999993</v>
      </c>
      <c r="C38" s="8">
        <f t="shared" ref="C38" si="9">+C37-C36</f>
        <v>50.670000000000073</v>
      </c>
    </row>
    <row r="39" spans="1:3" ht="15.75" thickBot="1" x14ac:dyDescent="0.3">
      <c r="A39" s="6" t="str">
        <f>+'PPO NO MEDICARE'!A18</f>
        <v>Percentage Change from 2017 to 2018</v>
      </c>
      <c r="B39" s="59">
        <f t="shared" ref="B39:C39" si="10">+(B37/B36)-1</f>
        <v>-7.4497797617871897E-2</v>
      </c>
      <c r="C39" s="59">
        <f t="shared" si="10"/>
        <v>4.1744589350886985E-2</v>
      </c>
    </row>
    <row r="40" spans="1:3" x14ac:dyDescent="0.25">
      <c r="A40" s="46"/>
      <c r="B40" s="46"/>
      <c r="C40" s="46"/>
    </row>
    <row r="41" spans="1:3" ht="15.75" thickBot="1" x14ac:dyDescent="0.3">
      <c r="A41" s="6" t="s">
        <v>50</v>
      </c>
      <c r="B41" s="106">
        <v>1933.44</v>
      </c>
      <c r="C41" s="106">
        <v>871.06</v>
      </c>
    </row>
    <row r="42" spans="1:3" ht="15.75" thickBot="1" x14ac:dyDescent="0.3">
      <c r="A42" s="57" t="str">
        <f>+'PPO NO MEDICARE'!A16</f>
        <v>Proposed 2018 rate</v>
      </c>
      <c r="B42" s="107">
        <v>1762.78</v>
      </c>
      <c r="C42" s="107">
        <v>911.27</v>
      </c>
    </row>
    <row r="43" spans="1:3" ht="15.75" thickBot="1" x14ac:dyDescent="0.3">
      <c r="A43" s="6" t="str">
        <f>+'PPO NO MEDICARE'!A17</f>
        <v>Change from 2017 to 2018</v>
      </c>
      <c r="B43" s="8">
        <f t="shared" ref="B43" si="11">+B42-B41</f>
        <v>-170.66000000000008</v>
      </c>
      <c r="C43" s="8">
        <f t="shared" ref="C43" si="12">+C42-C41</f>
        <v>40.210000000000036</v>
      </c>
    </row>
    <row r="44" spans="1:3" ht="15.75" thickBot="1" x14ac:dyDescent="0.3">
      <c r="A44" s="6" t="str">
        <f>+'PPO NO MEDICARE'!A18</f>
        <v>Percentage Change from 2017 to 2018</v>
      </c>
      <c r="B44" s="59">
        <f t="shared" ref="B44:C44" si="13">+(B42/B41)-1</f>
        <v>-8.8267543859649189E-2</v>
      </c>
      <c r="C44" s="59">
        <f t="shared" si="13"/>
        <v>4.6162147268844933E-2</v>
      </c>
    </row>
    <row r="45" spans="1:3" x14ac:dyDescent="0.25">
      <c r="A45" s="53"/>
      <c r="B45" s="11"/>
      <c r="C45" s="11"/>
    </row>
    <row r="46" spans="1:3" ht="71.25" x14ac:dyDescent="0.25">
      <c r="A46" s="65" t="s">
        <v>54</v>
      </c>
      <c r="B46" s="117"/>
      <c r="C46" s="117"/>
    </row>
    <row r="47" spans="1:3" x14ac:dyDescent="0.25">
      <c r="A47" s="111"/>
      <c r="B47" s="111"/>
      <c r="C47" s="111"/>
    </row>
    <row r="48" spans="1:3" x14ac:dyDescent="0.25">
      <c r="A48" s="111"/>
      <c r="B48" s="111"/>
      <c r="C48" s="111"/>
    </row>
    <row r="49" spans="1:3" x14ac:dyDescent="0.25">
      <c r="A49" s="111"/>
      <c r="B49" s="111"/>
      <c r="C49" s="111"/>
    </row>
    <row r="50" spans="1:3" x14ac:dyDescent="0.25">
      <c r="A50" s="111"/>
      <c r="B50" s="111"/>
      <c r="C50" s="111"/>
    </row>
  </sheetData>
  <mergeCells count="8">
    <mergeCell ref="A30:C30"/>
    <mergeCell ref="A4:C4"/>
    <mergeCell ref="A5:C5"/>
    <mergeCell ref="A6:C6"/>
    <mergeCell ref="A7:A9"/>
    <mergeCell ref="B7:C7"/>
    <mergeCell ref="B8:C8"/>
    <mergeCell ref="B9:C9"/>
  </mergeCells>
  <pageMargins left="1" right="1" top="1" bottom="1" header="0.5" footer="0.5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1"/>
  <sheetViews>
    <sheetView workbookViewId="0">
      <selection activeCell="B17" sqref="B17:B18"/>
    </sheetView>
  </sheetViews>
  <sheetFormatPr defaultRowHeight="15" x14ac:dyDescent="0.25"/>
  <cols>
    <col min="1" max="1" width="50.28515625" customWidth="1"/>
    <col min="2" max="4" width="28.140625" customWidth="1"/>
  </cols>
  <sheetData>
    <row r="2" spans="1:4" ht="18" x14ac:dyDescent="0.25">
      <c r="A2" s="10" t="str">
        <f>+'PPO NO MEDICARE'!A3</f>
        <v>2017-2018 Comparison for Retiree Health Plan Rate Table</v>
      </c>
      <c r="B2" s="11"/>
      <c r="C2" s="11"/>
      <c r="D2" s="11"/>
    </row>
    <row r="3" spans="1:4" ht="15.75" thickBot="1" x14ac:dyDescent="0.3">
      <c r="A3" s="1"/>
    </row>
    <row r="4" spans="1:4" x14ac:dyDescent="0.25">
      <c r="A4" s="76"/>
      <c r="B4" s="77"/>
      <c r="C4" s="77"/>
      <c r="D4" s="78"/>
    </row>
    <row r="5" spans="1:4" ht="17.25" customHeight="1" x14ac:dyDescent="0.25">
      <c r="A5" s="79" t="s">
        <v>0</v>
      </c>
      <c r="B5" s="80"/>
      <c r="C5" s="80"/>
      <c r="D5" s="81"/>
    </row>
    <row r="6" spans="1:4" ht="22.5" customHeight="1" thickBot="1" x14ac:dyDescent="0.3">
      <c r="A6" s="94"/>
      <c r="B6" s="95"/>
      <c r="C6" s="95"/>
      <c r="D6" s="96"/>
    </row>
    <row r="7" spans="1:4" x14ac:dyDescent="0.25">
      <c r="A7" s="82"/>
      <c r="B7" s="85"/>
      <c r="C7" s="97"/>
      <c r="D7" s="86"/>
    </row>
    <row r="8" spans="1:4" ht="18.75" customHeight="1" x14ac:dyDescent="0.25">
      <c r="A8" s="83"/>
      <c r="B8" s="87" t="s">
        <v>1</v>
      </c>
      <c r="C8" s="98"/>
      <c r="D8" s="88"/>
    </row>
    <row r="9" spans="1:4" ht="9" customHeight="1" thickBot="1" x14ac:dyDescent="0.3">
      <c r="A9" s="84"/>
      <c r="B9" s="89"/>
      <c r="C9" s="99"/>
      <c r="D9" s="90"/>
    </row>
    <row r="10" spans="1:4" ht="15.75" thickTop="1" x14ac:dyDescent="0.25">
      <c r="A10" s="2"/>
      <c r="B10" s="3"/>
      <c r="C10" s="3"/>
      <c r="D10" s="3"/>
    </row>
    <row r="11" spans="1:4" ht="18" customHeight="1" x14ac:dyDescent="0.25">
      <c r="A11" s="2" t="s">
        <v>2</v>
      </c>
      <c r="B11" s="3" t="s">
        <v>4</v>
      </c>
      <c r="C11" s="3" t="s">
        <v>6</v>
      </c>
      <c r="D11" s="3" t="s">
        <v>8</v>
      </c>
    </row>
    <row r="12" spans="1:4" ht="18" customHeight="1" x14ac:dyDescent="0.25">
      <c r="A12" s="2" t="s">
        <v>3</v>
      </c>
      <c r="B12" s="3" t="s">
        <v>5</v>
      </c>
      <c r="C12" s="3" t="s">
        <v>7</v>
      </c>
      <c r="D12" s="3" t="s">
        <v>5</v>
      </c>
    </row>
    <row r="13" spans="1:4" ht="15.75" thickBot="1" x14ac:dyDescent="0.3">
      <c r="A13" s="4"/>
      <c r="B13" s="5"/>
      <c r="C13" s="5"/>
      <c r="D13" s="5"/>
    </row>
    <row r="14" spans="1:4" ht="16.5" thickTop="1" thickBot="1" x14ac:dyDescent="0.3">
      <c r="A14" s="6"/>
      <c r="B14" s="7"/>
      <c r="C14" s="7"/>
      <c r="D14" s="7"/>
    </row>
    <row r="15" spans="1:4" ht="15.75" thickBot="1" x14ac:dyDescent="0.3">
      <c r="A15" s="6" t="s">
        <v>41</v>
      </c>
      <c r="B15" s="108">
        <v>1074.6600000000001</v>
      </c>
      <c r="C15" s="108">
        <v>1608.23</v>
      </c>
      <c r="D15" s="108">
        <v>1094.47</v>
      </c>
    </row>
    <row r="16" spans="1:4" ht="15.75" thickBot="1" x14ac:dyDescent="0.3">
      <c r="A16" s="57" t="str">
        <f>+'PPO NO MEDICARE'!A16</f>
        <v>Proposed 2018 rate</v>
      </c>
      <c r="B16" s="119">
        <v>1124.98</v>
      </c>
      <c r="C16" s="114">
        <v>1843.72</v>
      </c>
      <c r="D16" s="118">
        <v>1107.32</v>
      </c>
    </row>
    <row r="17" spans="1:4" ht="15.75" thickBot="1" x14ac:dyDescent="0.3">
      <c r="A17" s="6" t="str">
        <f>+'PPO NO MEDICARE'!A17</f>
        <v>Change from 2017 to 2018</v>
      </c>
      <c r="B17" s="8">
        <f>+B16-B15</f>
        <v>50.319999999999936</v>
      </c>
      <c r="C17" s="8">
        <f t="shared" ref="C17:D17" si="0">+C16-C15</f>
        <v>235.49</v>
      </c>
      <c r="D17" s="8">
        <f t="shared" si="0"/>
        <v>12.849999999999909</v>
      </c>
    </row>
    <row r="18" spans="1:4" ht="15.75" thickBot="1" x14ac:dyDescent="0.3">
      <c r="A18" s="6" t="str">
        <f>+'PPO NO MEDICARE'!A18</f>
        <v>Percentage Change from 2017 to 2018</v>
      </c>
      <c r="B18" s="59">
        <f>+(B16/B15)-1</f>
        <v>4.6824111812107994E-2</v>
      </c>
      <c r="C18" s="59">
        <f t="shared" ref="C18:D18" si="1">+(C16/C15)-1</f>
        <v>0.14642806066296488</v>
      </c>
      <c r="D18" s="59">
        <f t="shared" si="1"/>
        <v>1.1740842599614387E-2</v>
      </c>
    </row>
    <row r="19" spans="1:4" ht="15.75" thickBot="1" x14ac:dyDescent="0.3">
      <c r="A19" s="6"/>
      <c r="B19" s="8"/>
      <c r="C19" s="8"/>
      <c r="D19" s="8"/>
    </row>
    <row r="20" spans="1:4" ht="15.75" thickBot="1" x14ac:dyDescent="0.3">
      <c r="A20" s="6" t="s">
        <v>42</v>
      </c>
      <c r="B20" s="106">
        <v>2149.3200000000002</v>
      </c>
      <c r="C20" s="106">
        <v>3216.51</v>
      </c>
      <c r="D20" s="106">
        <v>2189</v>
      </c>
    </row>
    <row r="21" spans="1:4" ht="15.75" thickBot="1" x14ac:dyDescent="0.3">
      <c r="A21" s="57" t="str">
        <f>+'PPO NO MEDICARE'!A16</f>
        <v>Proposed 2018 rate</v>
      </c>
      <c r="B21" s="114">
        <v>2249.96</v>
      </c>
      <c r="C21" s="114">
        <v>3687.49</v>
      </c>
      <c r="D21" s="114">
        <v>2214.6999999999998</v>
      </c>
    </row>
    <row r="22" spans="1:4" ht="15.75" thickBot="1" x14ac:dyDescent="0.3">
      <c r="A22" s="6" t="str">
        <f>+'PPO NO MEDICARE'!A17</f>
        <v>Change from 2017 to 2018</v>
      </c>
      <c r="B22" s="8">
        <f t="shared" ref="B22" si="2">+B21-B20</f>
        <v>100.63999999999987</v>
      </c>
      <c r="C22" s="8">
        <f t="shared" ref="C22:D22" si="3">+C21-C20</f>
        <v>470.97999999999956</v>
      </c>
      <c r="D22" s="8">
        <f t="shared" si="3"/>
        <v>25.699999999999818</v>
      </c>
    </row>
    <row r="23" spans="1:4" ht="15.75" thickBot="1" x14ac:dyDescent="0.3">
      <c r="A23" s="6" t="str">
        <f>+'PPO NO MEDICARE'!A18</f>
        <v>Percentage Change from 2017 to 2018</v>
      </c>
      <c r="B23" s="59">
        <f t="shared" ref="B23:E23" si="4">+(B21/B20)-1</f>
        <v>4.6824111812107994E-2</v>
      </c>
      <c r="C23" s="59">
        <f t="shared" si="4"/>
        <v>0.14642578446825882</v>
      </c>
      <c r="D23" s="59">
        <f t="shared" ref="D23" si="5">+(D21/D20)-1</f>
        <v>1.1740520785746833E-2</v>
      </c>
    </row>
    <row r="24" spans="1:4" ht="15.75" thickBot="1" x14ac:dyDescent="0.3">
      <c r="A24" s="6"/>
      <c r="B24" s="13"/>
      <c r="C24" s="14"/>
      <c r="D24" s="14"/>
    </row>
    <row r="25" spans="1:4" ht="17.25" customHeight="1" thickBot="1" x14ac:dyDescent="0.3">
      <c r="A25" s="6" t="s">
        <v>43</v>
      </c>
      <c r="B25" s="16">
        <v>3116.42</v>
      </c>
      <c r="C25" s="17">
        <v>4663.8900000000003</v>
      </c>
      <c r="D25" s="17">
        <v>3174.05</v>
      </c>
    </row>
    <row r="26" spans="1:4" s="18" customFormat="1" ht="15.75" thickBot="1" x14ac:dyDescent="0.3">
      <c r="A26" s="57" t="str">
        <f>+'PPO NO MEDICARE'!A16</f>
        <v>Proposed 2018 rate</v>
      </c>
      <c r="B26" s="114">
        <v>3262.32</v>
      </c>
      <c r="C26" s="114">
        <v>5346.83</v>
      </c>
      <c r="D26" s="114">
        <v>3211.32</v>
      </c>
    </row>
    <row r="27" spans="1:4" ht="15.75" thickBot="1" x14ac:dyDescent="0.3">
      <c r="A27" s="6" t="str">
        <f>+'PPO NO MEDICARE'!A17</f>
        <v>Change from 2017 to 2018</v>
      </c>
      <c r="B27" s="8">
        <f t="shared" ref="B27:D27" si="6">+B26-B25</f>
        <v>145.90000000000009</v>
      </c>
      <c r="C27" s="8">
        <f t="shared" si="6"/>
        <v>682.9399999999996</v>
      </c>
      <c r="D27" s="8">
        <f t="shared" si="6"/>
        <v>37.269999999999982</v>
      </c>
    </row>
    <row r="28" spans="1:4" ht="15.75" thickBot="1" x14ac:dyDescent="0.3">
      <c r="A28" s="6" t="str">
        <f>+'PPO NO MEDICARE'!A18</f>
        <v>Percentage Change from 2017 to 2018</v>
      </c>
      <c r="B28" s="59">
        <f t="shared" ref="B28:D28" si="7">+(B26/B25)-1</f>
        <v>4.6816539490825981E-2</v>
      </c>
      <c r="C28" s="59">
        <f t="shared" si="7"/>
        <v>0.14643141240466639</v>
      </c>
      <c r="D28" s="59">
        <f t="shared" si="7"/>
        <v>1.1742096060238572E-2</v>
      </c>
    </row>
    <row r="29" spans="1:4" ht="15.75" thickBot="1" x14ac:dyDescent="0.3">
      <c r="A29" s="94"/>
      <c r="B29" s="95"/>
      <c r="C29" s="95"/>
      <c r="D29" s="96"/>
    </row>
    <row r="30" spans="1:4" x14ac:dyDescent="0.25">
      <c r="A30" s="53"/>
      <c r="B30" s="11"/>
      <c r="C30" s="11"/>
      <c r="D30" s="11"/>
    </row>
    <row r="31" spans="1:4" ht="57" x14ac:dyDescent="0.25">
      <c r="A31" s="65" t="s">
        <v>54</v>
      </c>
      <c r="B31" s="117"/>
      <c r="C31" s="117"/>
      <c r="D31" s="120"/>
    </row>
  </sheetData>
  <mergeCells count="8">
    <mergeCell ref="A29:D29"/>
    <mergeCell ref="A4:D4"/>
    <mergeCell ref="A5:D5"/>
    <mergeCell ref="A6:D6"/>
    <mergeCell ref="A7:A9"/>
    <mergeCell ref="B7:D7"/>
    <mergeCell ref="B8:D8"/>
    <mergeCell ref="B9:D9"/>
  </mergeCells>
  <pageMargins left="0.3" right="0.3" top="0.75" bottom="0.75" header="0.3" footer="0.3"/>
  <pageSetup scale="96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topLeftCell="A11" workbookViewId="0">
      <selection activeCell="B16" sqref="B16:B17"/>
    </sheetView>
  </sheetViews>
  <sheetFormatPr defaultRowHeight="14.25" x14ac:dyDescent="0.2"/>
  <cols>
    <col min="1" max="1" width="47.42578125" style="1" customWidth="1"/>
    <col min="2" max="3" width="19.85546875" style="1" customWidth="1"/>
    <col min="4" max="5" width="18.28515625" style="1" customWidth="1"/>
    <col min="6" max="6" width="19.28515625" style="1" customWidth="1"/>
    <col min="7" max="8" width="26.28515625" style="1" customWidth="1"/>
    <col min="9" max="9" width="9.140625" style="1"/>
    <col min="10" max="10" width="10.5703125" style="1" bestFit="1" customWidth="1"/>
    <col min="11" max="16384" width="9.140625" style="1"/>
  </cols>
  <sheetData>
    <row r="2" spans="1:8" ht="18" x14ac:dyDescent="0.25">
      <c r="A2" s="10" t="str">
        <f>+'PPO NO MEDICARE'!A3</f>
        <v>2017-2018 Comparison for Retiree Health Plan Rate Table</v>
      </c>
      <c r="B2" s="62"/>
      <c r="C2" s="62"/>
      <c r="D2" s="62"/>
      <c r="E2" s="62"/>
      <c r="F2" s="62"/>
      <c r="G2" s="62"/>
      <c r="H2" s="62"/>
    </row>
    <row r="4" spans="1:8" x14ac:dyDescent="0.2">
      <c r="A4" s="31" t="s">
        <v>17</v>
      </c>
      <c r="B4" s="31"/>
      <c r="C4" s="31"/>
      <c r="D4" s="31"/>
      <c r="E4" s="31"/>
      <c r="F4" s="31"/>
      <c r="G4" s="31"/>
      <c r="H4" s="31"/>
    </row>
    <row r="5" spans="1:8" ht="15" thickBot="1" x14ac:dyDescent="0.25">
      <c r="A5" s="75"/>
      <c r="B5" s="75"/>
      <c r="C5" s="75"/>
    </row>
    <row r="6" spans="1:8" ht="27.75" thickBot="1" x14ac:dyDescent="0.4">
      <c r="A6" s="100"/>
      <c r="B6" s="102"/>
      <c r="C6" s="103"/>
      <c r="D6" s="66" t="s">
        <v>24</v>
      </c>
      <c r="E6" s="67"/>
      <c r="F6" s="68"/>
      <c r="G6" s="67"/>
      <c r="H6" s="69"/>
    </row>
    <row r="7" spans="1:8" ht="42.75" customHeight="1" thickBot="1" x14ac:dyDescent="0.3">
      <c r="A7" s="101"/>
      <c r="B7" s="104" t="s">
        <v>1</v>
      </c>
      <c r="C7" s="105"/>
      <c r="D7" s="70" t="s">
        <v>1</v>
      </c>
      <c r="E7" s="71"/>
      <c r="F7" s="72"/>
      <c r="G7" s="70" t="s">
        <v>25</v>
      </c>
      <c r="H7" s="73"/>
    </row>
    <row r="8" spans="1:8" x14ac:dyDescent="0.2">
      <c r="A8" s="2"/>
      <c r="B8" s="3"/>
      <c r="C8" s="3"/>
      <c r="D8" s="3"/>
      <c r="E8" s="3"/>
      <c r="F8" s="3"/>
      <c r="G8" s="3"/>
      <c r="H8" s="3"/>
    </row>
    <row r="9" spans="1:8" ht="18" customHeight="1" x14ac:dyDescent="0.2">
      <c r="A9" s="2" t="s">
        <v>2</v>
      </c>
      <c r="B9" s="3" t="s">
        <v>6</v>
      </c>
      <c r="C9" s="3" t="s">
        <v>6</v>
      </c>
      <c r="D9" s="3" t="s">
        <v>4</v>
      </c>
      <c r="E9" s="3" t="s">
        <v>21</v>
      </c>
      <c r="F9" s="3" t="s">
        <v>6</v>
      </c>
      <c r="G9" s="3" t="s">
        <v>6</v>
      </c>
      <c r="H9" s="3" t="s">
        <v>6</v>
      </c>
    </row>
    <row r="10" spans="1:8" ht="18" customHeight="1" x14ac:dyDescent="0.2">
      <c r="A10" s="2" t="s">
        <v>3</v>
      </c>
      <c r="B10" s="3" t="s">
        <v>7</v>
      </c>
      <c r="C10" s="3" t="s">
        <v>19</v>
      </c>
      <c r="D10" s="3" t="s">
        <v>20</v>
      </c>
      <c r="E10" s="3" t="s">
        <v>5</v>
      </c>
      <c r="F10" s="3" t="s">
        <v>22</v>
      </c>
      <c r="G10" s="3" t="s">
        <v>39</v>
      </c>
      <c r="H10" s="3" t="s">
        <v>38</v>
      </c>
    </row>
    <row r="11" spans="1:8" ht="15" thickBot="1" x14ac:dyDescent="0.25">
      <c r="A11" s="4"/>
      <c r="B11" s="5" t="s">
        <v>9</v>
      </c>
      <c r="C11" s="5" t="s">
        <v>9</v>
      </c>
      <c r="D11" s="5" t="s">
        <v>9</v>
      </c>
      <c r="E11" s="5" t="s">
        <v>9</v>
      </c>
      <c r="F11" s="5" t="s">
        <v>9</v>
      </c>
      <c r="G11" s="5" t="s">
        <v>35</v>
      </c>
      <c r="H11" s="5" t="s">
        <v>36</v>
      </c>
    </row>
    <row r="12" spans="1:8" ht="15.75" thickTop="1" thickBot="1" x14ac:dyDescent="0.25">
      <c r="A12" s="6"/>
      <c r="B12" s="56"/>
      <c r="C12" s="56"/>
      <c r="D12" s="56"/>
      <c r="E12" s="56"/>
      <c r="F12" s="56"/>
      <c r="G12" s="56"/>
      <c r="H12" s="56"/>
    </row>
    <row r="13" spans="1:8" ht="15" thickBot="1" x14ac:dyDescent="0.25">
      <c r="A13" s="25" t="s">
        <v>18</v>
      </c>
      <c r="B13" s="8"/>
      <c r="C13" s="8"/>
      <c r="D13" s="8"/>
      <c r="E13" s="8"/>
      <c r="F13" s="8"/>
      <c r="G13" s="8"/>
      <c r="H13" s="8"/>
    </row>
    <row r="14" spans="1:8" ht="15" thickBot="1" x14ac:dyDescent="0.25">
      <c r="A14" s="15" t="s">
        <v>47</v>
      </c>
      <c r="B14" s="106">
        <v>1410.61</v>
      </c>
      <c r="C14" s="106">
        <v>960</v>
      </c>
      <c r="D14" s="106">
        <v>510.08</v>
      </c>
      <c r="E14" s="8" t="s">
        <v>26</v>
      </c>
      <c r="F14" s="8" t="s">
        <v>26</v>
      </c>
      <c r="G14" s="8" t="s">
        <v>26</v>
      </c>
      <c r="H14" s="8" t="s">
        <v>26</v>
      </c>
    </row>
    <row r="15" spans="1:8" ht="15" thickBot="1" x14ac:dyDescent="0.25">
      <c r="A15" s="57" t="str">
        <f>+'PPO NO MEDICARE'!A16</f>
        <v>Proposed 2018 rate</v>
      </c>
      <c r="B15" s="107">
        <v>1617.16</v>
      </c>
      <c r="C15" s="107">
        <v>971.27</v>
      </c>
      <c r="D15" s="107">
        <v>545.20000000000005</v>
      </c>
      <c r="E15" s="8"/>
      <c r="F15" s="8"/>
      <c r="G15" s="8"/>
      <c r="H15" s="8"/>
    </row>
    <row r="16" spans="1:8" ht="15" thickBot="1" x14ac:dyDescent="0.25">
      <c r="A16" s="6" t="str">
        <f>+'PPO NO MEDICARE'!A17</f>
        <v>Change from 2017 to 2018</v>
      </c>
      <c r="B16" s="8">
        <f>+B15-B14</f>
        <v>206.55000000000018</v>
      </c>
      <c r="C16" s="8">
        <f>+C15-C14</f>
        <v>11.269999999999982</v>
      </c>
      <c r="D16" s="8">
        <f>+D15-D14</f>
        <v>35.120000000000061</v>
      </c>
      <c r="E16" s="8"/>
      <c r="F16" s="8"/>
      <c r="G16" s="8"/>
      <c r="H16" s="8"/>
    </row>
    <row r="17" spans="1:8" ht="15" thickBot="1" x14ac:dyDescent="0.25">
      <c r="A17" s="6" t="str">
        <f>+'PPO NO MEDICARE'!A18</f>
        <v>Percentage Change from 2017 to 2018</v>
      </c>
      <c r="B17" s="59">
        <f>+(B15/B14)-1</f>
        <v>0.14642601427751134</v>
      </c>
      <c r="C17" s="59">
        <f>+(C15/C14)-1</f>
        <v>1.1739583333333359E-2</v>
      </c>
      <c r="D17" s="59">
        <f>+(D15/D14)-1</f>
        <v>6.8851944792973852E-2</v>
      </c>
      <c r="E17" s="12"/>
      <c r="F17" s="12"/>
      <c r="G17" s="12"/>
      <c r="H17" s="12"/>
    </row>
    <row r="18" spans="1:8" ht="15" thickBot="1" x14ac:dyDescent="0.25">
      <c r="A18" s="6"/>
      <c r="B18" s="12"/>
      <c r="C18" s="12"/>
      <c r="D18" s="19"/>
      <c r="E18" s="19"/>
      <c r="F18" s="19"/>
      <c r="G18" s="19"/>
      <c r="H18" s="19"/>
    </row>
    <row r="19" spans="1:8" s="63" customFormat="1" ht="15" thickBot="1" x14ac:dyDescent="0.25">
      <c r="A19" s="25" t="s">
        <v>18</v>
      </c>
      <c r="B19" s="23"/>
      <c r="C19" s="121"/>
      <c r="D19" s="28"/>
      <c r="E19" s="29"/>
      <c r="F19" s="29"/>
      <c r="G19" s="29"/>
      <c r="H19" s="30"/>
    </row>
    <row r="20" spans="1:8" s="63" customFormat="1" ht="15" thickBot="1" x14ac:dyDescent="0.25">
      <c r="A20" s="15" t="s">
        <v>48</v>
      </c>
      <c r="B20" s="27" t="s">
        <v>26</v>
      </c>
      <c r="C20" s="122" t="s">
        <v>26</v>
      </c>
      <c r="D20" s="110">
        <v>233.98</v>
      </c>
      <c r="E20" s="110">
        <v>277.52</v>
      </c>
      <c r="F20" s="110">
        <v>374.99</v>
      </c>
      <c r="G20" s="110">
        <v>562.05999999999995</v>
      </c>
      <c r="H20" s="110">
        <v>367.31</v>
      </c>
    </row>
    <row r="21" spans="1:8" ht="15" thickBot="1" x14ac:dyDescent="0.25">
      <c r="A21" s="6" t="str">
        <f>+'PPO NO MEDICARE'!A16</f>
        <v>Proposed 2018 rate</v>
      </c>
      <c r="B21" s="8"/>
      <c r="C21" s="109"/>
      <c r="D21" s="107">
        <v>250.09</v>
      </c>
      <c r="E21" s="107">
        <v>281.51</v>
      </c>
      <c r="F21" s="107">
        <v>386.24</v>
      </c>
      <c r="G21" s="107">
        <v>584.95000000000005</v>
      </c>
      <c r="H21" s="107">
        <v>390.2</v>
      </c>
    </row>
    <row r="22" spans="1:8" ht="15" thickBot="1" x14ac:dyDescent="0.25">
      <c r="A22" s="6" t="str">
        <f>+'PPO NO MEDICARE'!A17</f>
        <v>Change from 2017 to 2018</v>
      </c>
      <c r="B22" s="8"/>
      <c r="C22" s="8"/>
      <c r="D22" s="8">
        <f t="shared" ref="D22:H22" si="0">+D21-D20</f>
        <v>16.110000000000014</v>
      </c>
      <c r="E22" s="8">
        <f t="shared" si="0"/>
        <v>3.9900000000000091</v>
      </c>
      <c r="F22" s="8">
        <f t="shared" si="0"/>
        <v>11.25</v>
      </c>
      <c r="G22" s="8">
        <f t="shared" si="0"/>
        <v>22.8900000000001</v>
      </c>
      <c r="H22" s="8">
        <f t="shared" si="0"/>
        <v>22.889999999999986</v>
      </c>
    </row>
    <row r="23" spans="1:8" ht="15" thickBot="1" x14ac:dyDescent="0.25">
      <c r="A23" s="6" t="str">
        <f>+'PPO NO MEDICARE'!A18</f>
        <v>Percentage Change from 2017 to 2018</v>
      </c>
      <c r="B23" s="12"/>
      <c r="C23" s="12"/>
      <c r="D23" s="59">
        <f t="shared" ref="D23:H23" si="1">+(D21/D20)-1</f>
        <v>6.8852038635780932E-2</v>
      </c>
      <c r="E23" s="59">
        <f t="shared" si="1"/>
        <v>1.4377342173537144E-2</v>
      </c>
      <c r="F23" s="59">
        <f t="shared" si="1"/>
        <v>3.0000800021333873E-2</v>
      </c>
      <c r="G23" s="59">
        <f t="shared" si="1"/>
        <v>4.0725189481550128E-2</v>
      </c>
      <c r="H23" s="59">
        <f t="shared" si="1"/>
        <v>6.2317933081048604E-2</v>
      </c>
    </row>
    <row r="24" spans="1:8" ht="15" thickBot="1" x14ac:dyDescent="0.25">
      <c r="A24" s="6"/>
      <c r="B24" s="22"/>
      <c r="C24" s="22"/>
      <c r="D24" s="12"/>
      <c r="E24" s="12"/>
      <c r="F24" s="12"/>
      <c r="G24" s="12"/>
      <c r="H24" s="12"/>
    </row>
    <row r="25" spans="1:8" ht="15" thickBot="1" x14ac:dyDescent="0.25">
      <c r="A25" s="24" t="s">
        <v>15</v>
      </c>
      <c r="B25" s="8"/>
      <c r="C25" s="8"/>
      <c r="D25" s="22"/>
      <c r="E25" s="22"/>
      <c r="F25" s="22"/>
      <c r="G25" s="22"/>
      <c r="H25" s="22"/>
    </row>
    <row r="26" spans="1:8" ht="15" thickBot="1" x14ac:dyDescent="0.25">
      <c r="A26" s="6" t="s">
        <v>49</v>
      </c>
      <c r="B26" s="106">
        <v>2821.2</v>
      </c>
      <c r="C26" s="106">
        <v>1920.04</v>
      </c>
      <c r="D26" s="106">
        <v>1020.16</v>
      </c>
      <c r="E26" s="8" t="s">
        <v>26</v>
      </c>
      <c r="F26" s="8" t="s">
        <v>26</v>
      </c>
      <c r="G26" s="8" t="s">
        <v>26</v>
      </c>
      <c r="H26" s="8" t="s">
        <v>26</v>
      </c>
    </row>
    <row r="27" spans="1:8" ht="15" thickBot="1" x14ac:dyDescent="0.25">
      <c r="A27" s="57" t="str">
        <f>+'PPO NO MEDICARE'!A16</f>
        <v>Proposed 2018 rate</v>
      </c>
      <c r="B27" s="107">
        <v>3234.3</v>
      </c>
      <c r="C27" s="107">
        <v>1942.58</v>
      </c>
      <c r="D27" s="107">
        <v>1090.4000000000001</v>
      </c>
      <c r="E27" s="8"/>
      <c r="F27" s="8"/>
      <c r="G27" s="8"/>
      <c r="H27" s="8"/>
    </row>
    <row r="28" spans="1:8" ht="15" thickBot="1" x14ac:dyDescent="0.25">
      <c r="A28" s="6" t="str">
        <f>+'PPO NO MEDICARE'!A17</f>
        <v>Change from 2017 to 2018</v>
      </c>
      <c r="B28" s="8">
        <f t="shared" ref="B28:D28" si="2">+B27-B26</f>
        <v>413.10000000000036</v>
      </c>
      <c r="C28" s="8">
        <f t="shared" si="2"/>
        <v>22.539999999999964</v>
      </c>
      <c r="D28" s="8">
        <f t="shared" si="2"/>
        <v>70.240000000000123</v>
      </c>
      <c r="E28" s="8"/>
      <c r="F28" s="8"/>
      <c r="G28" s="8"/>
      <c r="H28" s="8"/>
    </row>
    <row r="29" spans="1:8" ht="15" thickBot="1" x14ac:dyDescent="0.25">
      <c r="A29" s="6" t="str">
        <f>+'PPO NO MEDICARE'!A18</f>
        <v>Percentage Change from 2017 to 2018</v>
      </c>
      <c r="B29" s="59">
        <f t="shared" ref="B29:D29" si="3">+(B27/B26)-1</f>
        <v>0.14642705231816255</v>
      </c>
      <c r="C29" s="59">
        <f t="shared" si="3"/>
        <v>1.1739338763775642E-2</v>
      </c>
      <c r="D29" s="59">
        <f t="shared" si="3"/>
        <v>6.8851944792973852E-2</v>
      </c>
      <c r="E29" s="8"/>
      <c r="F29" s="8"/>
      <c r="G29" s="8"/>
      <c r="H29" s="8"/>
    </row>
    <row r="30" spans="1:8" ht="15" thickBot="1" x14ac:dyDescent="0.25">
      <c r="A30" s="12"/>
      <c r="B30" s="12"/>
      <c r="C30" s="12"/>
      <c r="D30" s="12"/>
      <c r="E30" s="12"/>
      <c r="F30" s="12"/>
      <c r="G30" s="12"/>
      <c r="H30" s="12"/>
    </row>
    <row r="31" spans="1:8" ht="15" thickBot="1" x14ac:dyDescent="0.25">
      <c r="A31" s="6" t="s">
        <v>50</v>
      </c>
      <c r="B31" s="8" t="s">
        <v>26</v>
      </c>
      <c r="C31" s="8" t="s">
        <v>26</v>
      </c>
      <c r="D31" s="106">
        <v>453.5</v>
      </c>
      <c r="E31" s="106">
        <v>555.04</v>
      </c>
      <c r="F31" s="106">
        <v>740.66</v>
      </c>
      <c r="G31" s="106">
        <v>1085.28</v>
      </c>
      <c r="H31" s="106">
        <v>695.78</v>
      </c>
    </row>
    <row r="32" spans="1:8" ht="15" thickBot="1" x14ac:dyDescent="0.25">
      <c r="A32" s="6" t="str">
        <f>+'PPO NO MEDICARE'!A16</f>
        <v>Proposed 2018 rate</v>
      </c>
      <c r="B32" s="8"/>
      <c r="C32" s="109"/>
      <c r="D32" s="107">
        <v>500.18</v>
      </c>
      <c r="E32" s="107">
        <v>563.02</v>
      </c>
      <c r="F32" s="107">
        <v>772.48</v>
      </c>
      <c r="G32" s="107">
        <v>1169.9000000000001</v>
      </c>
      <c r="H32" s="107">
        <v>780.4</v>
      </c>
    </row>
    <row r="33" spans="1:8" ht="15" thickBot="1" x14ac:dyDescent="0.25">
      <c r="A33" s="6" t="str">
        <f>+'PPO NO MEDICARE'!A17</f>
        <v>Change from 2017 to 2018</v>
      </c>
      <c r="B33" s="8"/>
      <c r="C33" s="8"/>
      <c r="D33" s="8">
        <f t="shared" ref="D33:H33" si="4">+D32-D31</f>
        <v>46.680000000000007</v>
      </c>
      <c r="E33" s="8">
        <f t="shared" si="4"/>
        <v>7.9800000000000182</v>
      </c>
      <c r="F33" s="8">
        <f t="shared" si="4"/>
        <v>31.82000000000005</v>
      </c>
      <c r="G33" s="8">
        <f t="shared" si="4"/>
        <v>84.620000000000118</v>
      </c>
      <c r="H33" s="8">
        <f t="shared" si="4"/>
        <v>84.62</v>
      </c>
    </row>
    <row r="34" spans="1:8" ht="15" thickBot="1" x14ac:dyDescent="0.25">
      <c r="A34" s="6" t="str">
        <f>+'PPO NO MEDICARE'!A18</f>
        <v>Percentage Change from 2017 to 2018</v>
      </c>
      <c r="B34" s="12"/>
      <c r="C34" s="12"/>
      <c r="D34" s="59">
        <f t="shared" ref="D34:H34" si="5">+(D32/D31)-1</f>
        <v>0.10293274531422281</v>
      </c>
      <c r="E34" s="59">
        <f t="shared" si="5"/>
        <v>1.4377342173537144E-2</v>
      </c>
      <c r="F34" s="59">
        <f t="shared" si="5"/>
        <v>4.2961682823427827E-2</v>
      </c>
      <c r="G34" s="59">
        <f t="shared" si="5"/>
        <v>7.7970661948990161E-2</v>
      </c>
      <c r="H34" s="59">
        <f t="shared" si="5"/>
        <v>0.12161890252666074</v>
      </c>
    </row>
    <row r="35" spans="1:8" x14ac:dyDescent="0.2">
      <c r="A35" s="55"/>
      <c r="B35" s="74"/>
      <c r="C35" s="74"/>
      <c r="D35" s="74"/>
      <c r="E35" s="74"/>
      <c r="F35" s="74"/>
      <c r="G35" s="74"/>
      <c r="H35" s="74"/>
    </row>
    <row r="36" spans="1:8" ht="42.75" x14ac:dyDescent="0.2">
      <c r="A36" s="65" t="s">
        <v>54</v>
      </c>
      <c r="B36" s="117"/>
      <c r="C36" s="117"/>
      <c r="D36" s="120"/>
      <c r="E36" s="65"/>
      <c r="F36" s="117"/>
      <c r="G36" s="117"/>
      <c r="H36" s="117"/>
    </row>
    <row r="37" spans="1:8" x14ac:dyDescent="0.2">
      <c r="A37" s="112"/>
      <c r="B37" s="112"/>
      <c r="C37" s="112"/>
      <c r="D37" s="112"/>
      <c r="E37" s="112"/>
      <c r="F37" s="112"/>
      <c r="G37" s="112"/>
      <c r="H37" s="112"/>
    </row>
    <row r="38" spans="1:8" x14ac:dyDescent="0.2">
      <c r="A38" s="112"/>
      <c r="B38" s="112"/>
      <c r="C38" s="112"/>
      <c r="D38" s="112"/>
      <c r="E38" s="112"/>
      <c r="F38" s="112"/>
      <c r="G38" s="112"/>
      <c r="H38" s="112"/>
    </row>
    <row r="39" spans="1:8" x14ac:dyDescent="0.2">
      <c r="A39" s="112"/>
      <c r="B39" s="112"/>
      <c r="C39" s="112"/>
      <c r="D39" s="112"/>
      <c r="E39" s="112"/>
      <c r="F39" s="112"/>
      <c r="G39" s="112"/>
      <c r="H39" s="112"/>
    </row>
    <row r="40" spans="1:8" x14ac:dyDescent="0.2">
      <c r="A40" s="112"/>
      <c r="B40" s="112"/>
      <c r="C40" s="112"/>
      <c r="D40" s="112"/>
      <c r="E40" s="112"/>
      <c r="F40" s="112"/>
      <c r="G40" s="112"/>
      <c r="H40" s="112"/>
    </row>
  </sheetData>
  <mergeCells count="4">
    <mergeCell ref="A5:C5"/>
    <mergeCell ref="A6:A7"/>
    <mergeCell ref="B6:C6"/>
    <mergeCell ref="B7:C7"/>
  </mergeCells>
  <pageMargins left="0.45" right="0.2" top="0.75" bottom="0.75" header="0.3" footer="0.3"/>
  <pageSetup scale="65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1"/>
  <sheetViews>
    <sheetView workbookViewId="0"/>
  </sheetViews>
  <sheetFormatPr defaultRowHeight="15" x14ac:dyDescent="0.25"/>
  <cols>
    <col min="1" max="1" width="47.5703125" customWidth="1"/>
    <col min="2" max="3" width="19.85546875" customWidth="1"/>
    <col min="4" max="4" width="20.42578125" customWidth="1"/>
    <col min="5" max="5" width="18.28515625" customWidth="1"/>
    <col min="6" max="6" width="19.28515625" customWidth="1"/>
    <col min="7" max="7" width="29.28515625" customWidth="1"/>
    <col min="9" max="9" width="12.28515625" customWidth="1"/>
  </cols>
  <sheetData>
    <row r="2" spans="1:9" ht="18" x14ac:dyDescent="0.25">
      <c r="A2" s="10" t="str">
        <f>+'PPO NO MEDICARE'!A3</f>
        <v>2017-2018 Comparison for Retiree Health Plan Rate Table</v>
      </c>
      <c r="B2" s="11"/>
      <c r="C2" s="11"/>
      <c r="D2" s="11"/>
      <c r="E2" s="11"/>
      <c r="F2" s="11"/>
      <c r="G2" s="11"/>
    </row>
    <row r="3" spans="1:9" x14ac:dyDescent="0.25">
      <c r="A3" s="1"/>
    </row>
    <row r="4" spans="1:9" x14ac:dyDescent="0.25">
      <c r="A4" s="31" t="s">
        <v>37</v>
      </c>
      <c r="B4" s="26"/>
      <c r="C4" s="26"/>
      <c r="D4" s="26"/>
      <c r="E4" s="26"/>
      <c r="F4" s="26"/>
      <c r="G4" s="26"/>
    </row>
    <row r="5" spans="1:9" ht="15.75" thickBot="1" x14ac:dyDescent="0.3">
      <c r="A5" s="75"/>
      <c r="B5" s="75"/>
      <c r="C5" s="75"/>
    </row>
    <row r="6" spans="1:9" x14ac:dyDescent="0.25">
      <c r="A6" s="34"/>
      <c r="B6" s="34"/>
      <c r="C6" s="35"/>
      <c r="D6" s="36"/>
      <c r="E6" s="36"/>
      <c r="F6" s="37"/>
      <c r="G6" s="47"/>
    </row>
    <row r="7" spans="1:9" ht="37.5" x14ac:dyDescent="0.3">
      <c r="A7" s="48"/>
      <c r="B7" s="38" t="s">
        <v>27</v>
      </c>
      <c r="C7" s="39"/>
      <c r="D7" s="40"/>
      <c r="E7" s="40"/>
      <c r="F7" s="41"/>
      <c r="G7" s="49" t="s">
        <v>28</v>
      </c>
    </row>
    <row r="8" spans="1:9" ht="15.75" thickBot="1" x14ac:dyDescent="0.3">
      <c r="A8" s="50"/>
      <c r="B8" s="32"/>
      <c r="C8" s="42"/>
      <c r="D8" s="42"/>
      <c r="E8" s="42"/>
      <c r="F8" s="33"/>
      <c r="G8" s="51"/>
    </row>
    <row r="9" spans="1:9" ht="18" customHeight="1" x14ac:dyDescent="0.25">
      <c r="A9" s="2" t="s">
        <v>2</v>
      </c>
      <c r="B9" s="3" t="s">
        <v>6</v>
      </c>
      <c r="C9" s="3" t="s">
        <v>6</v>
      </c>
      <c r="D9" s="3"/>
      <c r="E9" s="3"/>
      <c r="F9" s="3"/>
      <c r="G9" s="3" t="s">
        <v>6</v>
      </c>
    </row>
    <row r="10" spans="1:9" ht="18" customHeight="1" x14ac:dyDescent="0.25">
      <c r="A10" s="2" t="s">
        <v>3</v>
      </c>
      <c r="B10" s="3" t="s">
        <v>29</v>
      </c>
      <c r="C10" s="3" t="s">
        <v>7</v>
      </c>
      <c r="D10" s="3" t="s">
        <v>6</v>
      </c>
      <c r="E10" s="3" t="s">
        <v>6</v>
      </c>
      <c r="F10" s="3" t="s">
        <v>31</v>
      </c>
      <c r="G10" s="3" t="s">
        <v>33</v>
      </c>
    </row>
    <row r="11" spans="1:9" ht="18" customHeight="1" x14ac:dyDescent="0.25">
      <c r="A11" s="2"/>
      <c r="B11" s="3" t="s">
        <v>22</v>
      </c>
      <c r="C11" s="3" t="s">
        <v>22</v>
      </c>
      <c r="D11" s="3" t="s">
        <v>7</v>
      </c>
      <c r="E11" s="3" t="s">
        <v>30</v>
      </c>
      <c r="F11" s="3" t="s">
        <v>32</v>
      </c>
      <c r="G11" s="3" t="s">
        <v>23</v>
      </c>
    </row>
    <row r="12" spans="1:9" ht="15.75" thickBot="1" x14ac:dyDescent="0.3">
      <c r="A12" s="4"/>
      <c r="B12" s="5" t="s">
        <v>9</v>
      </c>
      <c r="C12" s="5" t="s">
        <v>9</v>
      </c>
      <c r="D12" s="5" t="s">
        <v>9</v>
      </c>
      <c r="E12" s="5" t="s">
        <v>9</v>
      </c>
      <c r="F12" s="5" t="s">
        <v>9</v>
      </c>
      <c r="G12" s="5" t="s">
        <v>9</v>
      </c>
    </row>
    <row r="13" spans="1:9" ht="17.25" thickTop="1" thickBot="1" x14ac:dyDescent="0.3">
      <c r="A13" s="6"/>
      <c r="B13" s="9"/>
      <c r="C13" s="9"/>
      <c r="D13" s="9"/>
      <c r="E13" s="9"/>
      <c r="F13" s="9"/>
      <c r="G13" s="9"/>
      <c r="I13" s="123"/>
    </row>
    <row r="14" spans="1:9" ht="15.75" thickBot="1" x14ac:dyDescent="0.3">
      <c r="A14" s="25" t="s">
        <v>15</v>
      </c>
      <c r="B14" s="8"/>
      <c r="C14" s="8"/>
      <c r="D14" s="8"/>
      <c r="E14" s="8"/>
      <c r="F14" s="8"/>
      <c r="G14" s="8"/>
    </row>
    <row r="15" spans="1:9" ht="15.75" thickBot="1" x14ac:dyDescent="0.3">
      <c r="A15" s="15" t="s">
        <v>51</v>
      </c>
      <c r="B15" s="8" t="s">
        <v>26</v>
      </c>
      <c r="C15" s="8" t="s">
        <v>26</v>
      </c>
      <c r="D15" s="106">
        <v>3018.84</v>
      </c>
      <c r="E15" s="106">
        <v>2054.4699999999998</v>
      </c>
      <c r="F15" s="106">
        <v>1584.74</v>
      </c>
      <c r="G15" s="8" t="s">
        <v>26</v>
      </c>
    </row>
    <row r="16" spans="1:9" ht="15.75" thickBot="1" x14ac:dyDescent="0.3">
      <c r="A16" s="6" t="str">
        <f>+'PPO NO MEDICARE'!A16</f>
        <v>Proposed 2018 rate</v>
      </c>
      <c r="B16" s="8"/>
      <c r="C16" s="109"/>
      <c r="D16" s="107">
        <v>3460.88</v>
      </c>
      <c r="E16" s="107">
        <v>2078.59</v>
      </c>
      <c r="F16" s="107">
        <v>1670.18</v>
      </c>
      <c r="G16" s="8"/>
    </row>
    <row r="17" spans="1:25" ht="15.75" thickBot="1" x14ac:dyDescent="0.3">
      <c r="A17" s="6" t="str">
        <f>+'PPO NO MEDICARE'!A17</f>
        <v>Change from 2017 to 2018</v>
      </c>
      <c r="B17" s="8"/>
      <c r="C17" s="8"/>
      <c r="D17" s="8">
        <f>+D16-D15</f>
        <v>442.03999999999996</v>
      </c>
      <c r="E17" s="8">
        <f>+E16-E15</f>
        <v>24.120000000000346</v>
      </c>
      <c r="F17" s="8">
        <f>+F16-F15</f>
        <v>85.440000000000055</v>
      </c>
      <c r="G17" s="8"/>
    </row>
    <row r="18" spans="1:25" ht="15.75" thickBot="1" x14ac:dyDescent="0.3">
      <c r="A18" s="6" t="str">
        <f>+'PPO NO MEDICARE'!A18</f>
        <v>Percentage Change from 2017 to 2018</v>
      </c>
      <c r="B18" s="12"/>
      <c r="C18" s="12"/>
      <c r="D18" s="59">
        <f>+(D16/D15)-1</f>
        <v>0.14642710445071616</v>
      </c>
      <c r="E18" s="59">
        <f>+(E16/E15)-1</f>
        <v>1.1740254177476706E-2</v>
      </c>
      <c r="F18" s="59">
        <f>+(F16/F15)-1</f>
        <v>5.3914206746848103E-2</v>
      </c>
      <c r="G18" s="8"/>
    </row>
    <row r="19" spans="1:25" ht="15.75" thickBot="1" x14ac:dyDescent="0.3">
      <c r="A19" s="6"/>
      <c r="B19" s="12"/>
      <c r="C19" s="12"/>
      <c r="D19" s="12"/>
      <c r="E19" s="12"/>
      <c r="F19" s="12"/>
      <c r="G19" s="12"/>
    </row>
    <row r="20" spans="1:25" s="18" customFormat="1" ht="15.75" thickBot="1" x14ac:dyDescent="0.3">
      <c r="A20" s="25" t="s">
        <v>15</v>
      </c>
      <c r="B20" s="23"/>
      <c r="C20" s="23"/>
      <c r="D20" s="12"/>
      <c r="E20" s="12"/>
      <c r="F20" s="12"/>
      <c r="G20" s="12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</row>
    <row r="21" spans="1:25" s="18" customFormat="1" ht="15.75" thickBot="1" x14ac:dyDescent="0.3">
      <c r="A21" s="15" t="s">
        <v>52</v>
      </c>
      <c r="B21" s="108">
        <v>1469.46</v>
      </c>
      <c r="C21" s="108">
        <v>1983.22</v>
      </c>
      <c r="D21" s="116" t="s">
        <v>26</v>
      </c>
      <c r="E21" s="116" t="s">
        <v>26</v>
      </c>
      <c r="F21" s="108">
        <v>1308.6400000000001</v>
      </c>
      <c r="G21" s="108">
        <v>2170.29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</row>
    <row r="22" spans="1:25" ht="15.75" thickBot="1" x14ac:dyDescent="0.3">
      <c r="A22" s="57" t="str">
        <f>+'PPO NO MEDICARE'!A16</f>
        <v>Proposed 2018 rate</v>
      </c>
      <c r="B22" s="107">
        <v>1493.56</v>
      </c>
      <c r="C22" s="107">
        <v>2229.96</v>
      </c>
      <c r="D22" s="107"/>
      <c r="E22" s="107"/>
      <c r="F22" s="107">
        <v>1375.07</v>
      </c>
      <c r="G22" s="107">
        <v>2428.67</v>
      </c>
      <c r="H22" s="60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</row>
    <row r="23" spans="1:25" ht="15.75" thickBot="1" x14ac:dyDescent="0.3">
      <c r="A23" s="6" t="str">
        <f>+'PPO NO MEDICARE'!A17</f>
        <v>Change from 2017 to 2018</v>
      </c>
      <c r="B23" s="8">
        <f t="shared" ref="B23:C23" si="0">+B22-B21</f>
        <v>24.099999999999909</v>
      </c>
      <c r="C23" s="8">
        <f t="shared" si="0"/>
        <v>246.74</v>
      </c>
      <c r="D23" s="8"/>
      <c r="E23" s="8"/>
      <c r="F23" s="8">
        <f t="shared" ref="F23:G23" si="1">+F22-F21</f>
        <v>66.429999999999836</v>
      </c>
      <c r="G23" s="8">
        <f t="shared" si="1"/>
        <v>258.38000000000011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</row>
    <row r="24" spans="1:25" ht="15.75" thickBot="1" x14ac:dyDescent="0.3">
      <c r="A24" s="6" t="str">
        <f>+'PPO NO MEDICARE'!A18</f>
        <v>Percentage Change from 2017 to 2018</v>
      </c>
      <c r="B24" s="59">
        <f t="shared" ref="B24:C24" si="2">+(B22/B21)-1</f>
        <v>1.6400582526914675E-2</v>
      </c>
      <c r="C24" s="59">
        <f t="shared" si="2"/>
        <v>0.12441383205090717</v>
      </c>
      <c r="D24" s="12"/>
      <c r="E24" s="12"/>
      <c r="F24" s="59">
        <f t="shared" ref="F24:G24" si="3">+(F22/F21)-1</f>
        <v>5.0762623792639516E-2</v>
      </c>
      <c r="G24" s="59">
        <f t="shared" si="3"/>
        <v>0.11905321408659675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spans="1:25" ht="15.75" thickBot="1" x14ac:dyDescent="0.3">
      <c r="A25" s="6"/>
      <c r="B25" s="22"/>
      <c r="C25" s="22"/>
      <c r="D25" s="12"/>
      <c r="E25" s="12"/>
      <c r="F25" s="12"/>
      <c r="G25" s="12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25" ht="15.75" thickBot="1" x14ac:dyDescent="0.3">
      <c r="A26" s="24" t="s">
        <v>16</v>
      </c>
      <c r="B26" s="8"/>
      <c r="C26" s="8"/>
      <c r="D26" s="22"/>
      <c r="E26" s="22"/>
      <c r="F26" s="22"/>
      <c r="G26" s="22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 spans="1:25" ht="15.75" thickBot="1" x14ac:dyDescent="0.3">
      <c r="A27" s="6" t="s">
        <v>51</v>
      </c>
      <c r="B27" s="8" t="s">
        <v>26</v>
      </c>
      <c r="C27" s="8" t="s">
        <v>26</v>
      </c>
      <c r="D27" s="106">
        <v>3018.84</v>
      </c>
      <c r="E27" s="106">
        <v>2054.4699999999998</v>
      </c>
      <c r="F27" s="106">
        <v>2551.84</v>
      </c>
      <c r="G27" s="8" t="s">
        <v>26</v>
      </c>
    </row>
    <row r="28" spans="1:25" ht="15.75" thickBot="1" x14ac:dyDescent="0.3">
      <c r="A28" s="6" t="str">
        <f>+'PPO NO MEDICARE'!A16</f>
        <v>Proposed 2018 rate</v>
      </c>
      <c r="B28" s="8"/>
      <c r="C28" s="109"/>
      <c r="D28" s="107">
        <v>3460.88</v>
      </c>
      <c r="E28" s="107">
        <v>2078.59</v>
      </c>
      <c r="F28" s="107">
        <v>2682.54</v>
      </c>
      <c r="G28" s="8"/>
    </row>
    <row r="29" spans="1:25" ht="15.75" thickBot="1" x14ac:dyDescent="0.3">
      <c r="A29" s="6" t="str">
        <f>+'PPO NO MEDICARE'!A17</f>
        <v>Change from 2017 to 2018</v>
      </c>
      <c r="B29" s="8"/>
      <c r="C29" s="8"/>
      <c r="D29" s="8">
        <f t="shared" ref="D29:F29" si="4">+D28-D27</f>
        <v>442.03999999999996</v>
      </c>
      <c r="E29" s="8">
        <f t="shared" si="4"/>
        <v>24.120000000000346</v>
      </c>
      <c r="F29" s="8">
        <f t="shared" si="4"/>
        <v>130.69999999999982</v>
      </c>
      <c r="G29" s="8"/>
    </row>
    <row r="30" spans="1:25" ht="15.75" thickBot="1" x14ac:dyDescent="0.3">
      <c r="A30" s="6" t="str">
        <f>+'PPO NO MEDICARE'!A18</f>
        <v>Percentage Change from 2017 to 2018</v>
      </c>
      <c r="B30" s="12"/>
      <c r="C30" s="12"/>
      <c r="D30" s="59">
        <f t="shared" ref="D30:F30" si="5">+(D28/D27)-1</f>
        <v>0.14642710445071616</v>
      </c>
      <c r="E30" s="59">
        <f t="shared" si="5"/>
        <v>1.1740254177476706E-2</v>
      </c>
      <c r="F30" s="59">
        <f t="shared" si="5"/>
        <v>5.1217944698727091E-2</v>
      </c>
      <c r="G30" s="12"/>
    </row>
    <row r="31" spans="1:25" ht="15.75" thickBot="1" x14ac:dyDescent="0.3">
      <c r="A31" s="91"/>
      <c r="B31" s="92"/>
      <c r="C31" s="93"/>
      <c r="D31" s="12"/>
      <c r="E31" s="12"/>
      <c r="F31" s="12"/>
      <c r="G31" s="12"/>
    </row>
    <row r="32" spans="1:25" ht="15.75" thickBot="1" x14ac:dyDescent="0.3">
      <c r="A32" s="6" t="s">
        <v>52</v>
      </c>
      <c r="B32" s="106">
        <v>1820.83</v>
      </c>
      <c r="C32" s="106">
        <v>2677.27</v>
      </c>
      <c r="D32" s="8" t="s">
        <v>26</v>
      </c>
      <c r="E32" s="8" t="s">
        <v>26</v>
      </c>
      <c r="F32" s="106">
        <v>2275.7399999999998</v>
      </c>
      <c r="G32" s="106">
        <v>2864.34</v>
      </c>
    </row>
    <row r="33" spans="1:8" ht="15.75" thickBot="1" x14ac:dyDescent="0.3">
      <c r="A33" s="57" t="str">
        <f>+'PPO NO MEDICARE'!A16</f>
        <v>Proposed 2018 rate</v>
      </c>
      <c r="B33" s="107">
        <v>1849.06</v>
      </c>
      <c r="C33" s="107">
        <v>3025.64</v>
      </c>
      <c r="D33" s="107"/>
      <c r="E33" s="107"/>
      <c r="F33" s="107">
        <v>2387.4299999999998</v>
      </c>
      <c r="G33" s="107">
        <v>3224.35</v>
      </c>
    </row>
    <row r="34" spans="1:8" ht="15.75" thickBot="1" x14ac:dyDescent="0.3">
      <c r="A34" s="6" t="str">
        <f>+'PPO NO MEDICARE'!A17</f>
        <v>Change from 2017 to 2018</v>
      </c>
      <c r="B34" s="8">
        <f t="shared" ref="B34:C34" si="6">+B33-B32</f>
        <v>28.230000000000018</v>
      </c>
      <c r="C34" s="8">
        <f t="shared" si="6"/>
        <v>348.36999999999989</v>
      </c>
      <c r="D34" s="8"/>
      <c r="E34" s="8"/>
      <c r="F34" s="8">
        <f t="shared" ref="F34:G34" si="7">+F33-F32</f>
        <v>111.69000000000005</v>
      </c>
      <c r="G34" s="8">
        <f t="shared" si="7"/>
        <v>360.00999999999976</v>
      </c>
    </row>
    <row r="35" spans="1:8" ht="15.75" thickBot="1" x14ac:dyDescent="0.3">
      <c r="A35" s="6" t="str">
        <f>+'PPO NO MEDICARE'!A18</f>
        <v>Percentage Change from 2017 to 2018</v>
      </c>
      <c r="B35" s="59">
        <f t="shared" ref="B35:C35" si="8">+(B33/B32)-1</f>
        <v>1.5503918542642658E-2</v>
      </c>
      <c r="C35" s="59">
        <f t="shared" si="8"/>
        <v>0.13012135496233102</v>
      </c>
      <c r="D35" s="19"/>
      <c r="E35" s="19"/>
      <c r="F35" s="59">
        <f t="shared" ref="F35:G35" si="9">+(F33/F32)-1</f>
        <v>4.9078541485406912E-2</v>
      </c>
      <c r="G35" s="59">
        <f t="shared" si="9"/>
        <v>0.12568689471221983</v>
      </c>
    </row>
    <row r="36" spans="1:8" x14ac:dyDescent="0.25">
      <c r="A36" s="46"/>
      <c r="B36" s="46"/>
      <c r="C36" s="46"/>
      <c r="D36" s="46"/>
      <c r="E36" s="46"/>
      <c r="F36" s="46"/>
      <c r="G36" s="46"/>
    </row>
    <row r="37" spans="1:8" ht="15.75" thickBot="1" x14ac:dyDescent="0.3">
      <c r="A37" s="6" t="s">
        <v>53</v>
      </c>
      <c r="B37" s="8" t="s">
        <v>26</v>
      </c>
      <c r="C37" s="8" t="s">
        <v>26</v>
      </c>
      <c r="D37" s="106">
        <v>4090.8</v>
      </c>
      <c r="E37" s="106">
        <v>2784.03</v>
      </c>
      <c r="F37" s="106">
        <v>1987.26</v>
      </c>
      <c r="G37" s="8" t="s">
        <v>26</v>
      </c>
    </row>
    <row r="38" spans="1:8" ht="15.75" thickBot="1" x14ac:dyDescent="0.3">
      <c r="A38" s="6" t="str">
        <f>+'PPO NO MEDICARE'!A16</f>
        <v>Proposed 2018 rate</v>
      </c>
      <c r="B38" s="8"/>
      <c r="C38" s="109"/>
      <c r="D38" s="107">
        <v>4689.8100000000004</v>
      </c>
      <c r="E38" s="107">
        <v>2816.72</v>
      </c>
      <c r="F38" s="107">
        <v>2102.7600000000002</v>
      </c>
      <c r="G38" s="8"/>
    </row>
    <row r="39" spans="1:8" ht="15.75" thickBot="1" x14ac:dyDescent="0.3">
      <c r="A39" s="6" t="str">
        <f>+'PPO NO MEDICARE'!A17</f>
        <v>Change from 2017 to 2018</v>
      </c>
      <c r="B39" s="8"/>
      <c r="C39" s="8"/>
      <c r="D39" s="8">
        <f t="shared" ref="D39:F39" si="10">+D38-D37</f>
        <v>599.01000000000022</v>
      </c>
      <c r="E39" s="8">
        <f t="shared" si="10"/>
        <v>32.6899999999996</v>
      </c>
      <c r="F39" s="8">
        <f t="shared" si="10"/>
        <v>115.50000000000023</v>
      </c>
      <c r="G39" s="8"/>
    </row>
    <row r="40" spans="1:8" ht="15.75" thickBot="1" x14ac:dyDescent="0.3">
      <c r="A40" s="6" t="str">
        <f>+'PPO NO MEDICARE'!A18</f>
        <v>Percentage Change from 2017 to 2018</v>
      </c>
      <c r="B40" s="19"/>
      <c r="C40" s="19"/>
      <c r="D40" s="59">
        <f t="shared" ref="D40:F40" si="11">+(D38/D37)-1</f>
        <v>0.14642857142857157</v>
      </c>
      <c r="E40" s="59">
        <f t="shared" si="11"/>
        <v>1.1741971171287613E-2</v>
      </c>
      <c r="F40" s="59">
        <f t="shared" si="11"/>
        <v>5.8120225838591999E-2</v>
      </c>
      <c r="G40" s="19"/>
    </row>
    <row r="41" spans="1:8" x14ac:dyDescent="0.25">
      <c r="A41" s="43"/>
      <c r="B41" s="46"/>
      <c r="C41" s="44"/>
      <c r="D41" s="46"/>
      <c r="E41" s="44"/>
      <c r="F41" s="46"/>
      <c r="G41" s="45"/>
    </row>
    <row r="42" spans="1:8" ht="15.75" thickBot="1" x14ac:dyDescent="0.3">
      <c r="A42" s="6" t="s">
        <v>50</v>
      </c>
      <c r="B42" s="106">
        <v>1844.45</v>
      </c>
      <c r="C42" s="106">
        <v>2358.21</v>
      </c>
      <c r="D42" s="8" t="s">
        <v>26</v>
      </c>
      <c r="E42" s="8" t="s">
        <v>26</v>
      </c>
      <c r="F42" s="106">
        <v>1435.06</v>
      </c>
      <c r="G42" s="106">
        <v>2732.35</v>
      </c>
    </row>
    <row r="43" spans="1:8" ht="15.75" thickBot="1" x14ac:dyDescent="0.3">
      <c r="A43" s="57" t="str">
        <f>+'PPO NO MEDICARE'!A16</f>
        <v>Proposed 2018 rate</v>
      </c>
      <c r="B43" s="107">
        <v>1879.8</v>
      </c>
      <c r="C43" s="107">
        <v>2616.1999999999998</v>
      </c>
      <c r="D43" s="107"/>
      <c r="E43" s="107"/>
      <c r="F43" s="107">
        <v>1512.54</v>
      </c>
      <c r="G43" s="107">
        <v>3013.62</v>
      </c>
    </row>
    <row r="44" spans="1:8" ht="15.75" thickBot="1" x14ac:dyDescent="0.3">
      <c r="A44" s="6" t="str">
        <f>+'PPO NO MEDICARE'!A17</f>
        <v>Change from 2017 to 2018</v>
      </c>
      <c r="B44" s="8">
        <f t="shared" ref="B44:C44" si="12">+B43-B42</f>
        <v>35.349999999999909</v>
      </c>
      <c r="C44" s="8">
        <f t="shared" si="12"/>
        <v>257.98999999999978</v>
      </c>
      <c r="D44" s="8"/>
      <c r="E44" s="8"/>
      <c r="F44" s="8">
        <f t="shared" ref="F44:G44" si="13">+F43-F42</f>
        <v>77.480000000000018</v>
      </c>
      <c r="G44" s="8">
        <f t="shared" si="13"/>
        <v>281.27</v>
      </c>
    </row>
    <row r="45" spans="1:8" ht="15.75" thickBot="1" x14ac:dyDescent="0.3">
      <c r="A45" s="6" t="str">
        <f>+'PPO NO MEDICARE'!A18</f>
        <v>Percentage Change from 2017 to 2018</v>
      </c>
      <c r="B45" s="59">
        <f t="shared" ref="B45:C45" si="14">+(B43/B42)-1</f>
        <v>1.9165604922876778E-2</v>
      </c>
      <c r="C45" s="59">
        <f t="shared" si="14"/>
        <v>0.1094007743161125</v>
      </c>
      <c r="D45" s="12"/>
      <c r="E45" s="12"/>
      <c r="F45" s="59">
        <f t="shared" ref="F45:G45" si="15">+(F43/F42)-1</f>
        <v>5.3990773904923905E-2</v>
      </c>
      <c r="G45" s="59">
        <f t="shared" si="15"/>
        <v>0.10294069207824763</v>
      </c>
    </row>
    <row r="47" spans="1:8" ht="45" x14ac:dyDescent="0.25">
      <c r="A47" s="124" t="str">
        <f>+'PPO NO MEDICARE'!A32</f>
        <v>NOTE:  Eligible Retirees and/or enrolled dependent age 65 or older must enroll in Medicare Part B.  Eligible Retiree entitled to Medicare Part A without a premium must enroll in Medicare Part A.  Evidence of Medicare coverage is required.  For eligible retirees, the Retiree Medical Grant for 2018 is $22.75 per month for each year of County Service to a maximum of 25 years (maximum is $568.75).  Grant is subject to change based upon retirement date and grant eligibility.</v>
      </c>
      <c r="B47" s="120"/>
      <c r="C47" s="120"/>
      <c r="D47" s="120"/>
      <c r="E47" s="124"/>
      <c r="F47" s="120"/>
      <c r="G47" s="120"/>
      <c r="H47" s="11"/>
    </row>
    <row r="48" spans="1:8" x14ac:dyDescent="0.25">
      <c r="A48" s="113"/>
      <c r="B48" s="113"/>
      <c r="C48" s="113"/>
      <c r="D48" s="113"/>
      <c r="E48" s="113"/>
      <c r="F48" s="113"/>
      <c r="G48" s="113"/>
    </row>
    <row r="49" spans="1:7" x14ac:dyDescent="0.25">
      <c r="A49" s="113"/>
      <c r="B49" s="113"/>
      <c r="C49" s="113"/>
      <c r="D49" s="113"/>
      <c r="E49" s="113"/>
      <c r="F49" s="113"/>
      <c r="G49" s="113"/>
    </row>
    <row r="50" spans="1:7" x14ac:dyDescent="0.25">
      <c r="A50" s="113"/>
      <c r="B50" s="113"/>
      <c r="C50" s="113"/>
      <c r="D50" s="113"/>
      <c r="E50" s="113"/>
      <c r="F50" s="113"/>
      <c r="G50" s="113"/>
    </row>
    <row r="51" spans="1:7" x14ac:dyDescent="0.25">
      <c r="A51" s="113"/>
      <c r="B51" s="113"/>
      <c r="C51" s="113"/>
      <c r="D51" s="113"/>
      <c r="E51" s="113"/>
      <c r="F51" s="113"/>
      <c r="G51" s="113"/>
    </row>
  </sheetData>
  <mergeCells count="2">
    <mergeCell ref="A5:C5"/>
    <mergeCell ref="A31:C31"/>
  </mergeCells>
  <pageMargins left="0.7" right="0.2" top="0.25" bottom="0.2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PPO NO MEDICARE</vt:lpstr>
      <vt:lpstr>PPO WITH MEDICARE</vt:lpstr>
      <vt:lpstr>PPO MIXED MEDICARE &amp; NO MDCR</vt:lpstr>
      <vt:lpstr>HMO NO MEDICARE</vt:lpstr>
      <vt:lpstr>HMO &amp; ADVANT W MDCR</vt:lpstr>
      <vt:lpstr>NON-MED&amp;MED HMO &amp; PPO</vt:lpstr>
      <vt:lpstr>'HMO &amp; ADVANT W MDCR'!Print_Area</vt:lpstr>
      <vt:lpstr>'HMO NO MEDICARE'!Print_Area</vt:lpstr>
      <vt:lpstr>'NON-MED&amp;MED HMO &amp; PPO'!Print_Area</vt:lpstr>
      <vt:lpstr>'PPO MIXED MEDICARE &amp; NO MDCR'!Print_Area</vt:lpstr>
      <vt:lpstr>'PPO NO MEDICARE'!Print_Area</vt:lpstr>
      <vt:lpstr>'PPO WITH MEDICARE'!Print_Area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REAOC</dc:creator>
  <cp:lastModifiedBy>Ilene Barcenas</cp:lastModifiedBy>
  <cp:lastPrinted>2017-07-27T17:55:39Z</cp:lastPrinted>
  <dcterms:created xsi:type="dcterms:W3CDTF">2012-07-19T17:58:25Z</dcterms:created>
  <dcterms:modified xsi:type="dcterms:W3CDTF">2017-07-27T17:55:50Z</dcterms:modified>
</cp:coreProperties>
</file>